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<sst xmlns="http://schemas.openxmlformats.org/spreadsheetml/2006/main" count="6316" uniqueCount="2914">
  <si>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</si>
  <si>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</si>
  <si>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</si>
  <si>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</si>
  <si>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</si>
  <si>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</si>
  <si>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</si>
  <si>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</si>
  <si>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</si>
  <si>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</si>
  <si>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</si>
  <si>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</si>
  <si>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</si>
  <si>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</si>
  <si>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</si>
  <si>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</si>
  <si>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</si>
  <si>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</si>
  <si>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</si>
  <si>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</si>
  <si>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</si>
  <si>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</si>
  <si>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</si>
  <si>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</si>
  <si>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</si>
  <si>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</si>
  <si>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</si>
  <si>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</si>
  <si>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</si>
  <si>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</si>
  <si>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</si>
  <si>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</si>
  <si>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</si>
  <si>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</si>
  <si>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</si>
  <si>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</si>
  <si>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</si>
  <si>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</si>
  <si>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</si>
  <si>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</si>
  <si>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</si>
  <si>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</si>
  <si>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</si>
  <si>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</si>
  <si>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</si>
  <si>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</si>
  <si>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</si>
  <si>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</si>
  <si>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</si>
  <si>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</si>
  <si>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</si>
  <si>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</si>
  <si>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</si>
  <si>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</si>
  <si>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</si>
  <si>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</si>
  <si>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</si>
  <si>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</si>
  <si>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</si>
  <si>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</si>
  <si>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</si>
  <si>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</si>
  <si>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</si>
  <si>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</si>
  <si>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</si>
  <si>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</si>
  <si>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</si>
  <si>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</si>
  <si>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</si>
  <si>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</si>
  <si>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</si>
  <si>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</si>
  <si>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</si>
  <si>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</si>
  <si>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</si>
  <si>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</si>
  <si>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</si>
  <si>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</si>
  <si>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</si>
  <si>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</si>
  <si>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</si>
  <si>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</si>
  <si>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</si>
  <si>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</si>
  <si>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</si>
  <si>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</si>
  <si>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</si>
  <si>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</si>
  <si>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</si>
  <si>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</si>
  <si>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</si>
  <si>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</si>
  <si>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</si>
  <si>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</si>
  <si>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</si>
  <si>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</si>
  <si>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</si>
  <si>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</si>
  <si>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</si>
  <si>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</si>
  <si>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</si>
  <si>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</si>
  <si>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</si>
  <si>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</si>
  <si>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</si>
  <si>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</si>
  <si>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</si>
  <si>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</si>
  <si>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</si>
  <si>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</si>
  <si>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</si>
  <si>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</si>
  <si>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</si>
  <si>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</si>
  <si>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</si>
  <si>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</si>
  <si>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</si>
  <si>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</si>
  <si>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</si>
  <si>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</si>
  <si>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</si>
  <si>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</si>
  <si>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</si>
  <si>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</si>
  <si>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</si>
  <si>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</si>
  <si>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</si>
  <si>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</si>
  <si>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</si>
  <si>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</si>
  <si>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</si>
  <si>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</si>
  <si>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</si>
  <si>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</si>
  <si>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</si>
  <si>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</si>
  <si>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</si>
  <si>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</si>
  <si>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</si>
  <si>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</si>
  <si>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</si>
  <si>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</si>
  <si>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</si>
  <si>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</si>
  <si>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</si>
  <si>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</si>
  <si>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</si>
  <si>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</si>
  <si>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</si>
  <si>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</si>
  <si>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</si>
  <si>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</si>
  <si>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</si>
  <si>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</si>
  <si>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</si>
  <si>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</si>
  <si>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</si>
  <si>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</si>
  <si>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</si>
  <si>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</si>
  <si>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</si>
  <si>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</si>
  <si>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</si>
  <si>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</si>
  <si>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</si>
  <si>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</si>
  <si>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</si>
  <si>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</si>
  <si>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</si>
  <si>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</si>
  <si>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</si>
  <si>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</si>
  <si>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</si>
  <si>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</si>
  <si>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</si>
  <si>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</si>
  <si>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</si>
  <si>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</si>
  <si>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</si>
  <si>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</si>
  <si>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</si>
  <si>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</si>
  <si>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</si>
  <si>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</si>
  <si>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</si>
  <si>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</si>
  <si>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</si>
  <si>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</si>
  <si>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</si>
  <si>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</si>
  <si>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</si>
  <si>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</si>
  <si>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</si>
  <si>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</si>
  <si>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</si>
  <si>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</si>
  <si>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</si>
  <si>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</si>
  <si>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</si>
  <si>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</si>
  <si>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</si>
  <si>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</si>
  <si>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</si>
  <si>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</si>
  <si>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</si>
  <si>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</si>
  <si>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</si>
  <si>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</si>
  <si>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</si>
  <si>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</si>
  <si>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</si>
  <si>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</si>
  <si>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</si>
  <si>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</si>
  <si>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</si>
  <si>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</si>
  <si>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</si>
  <si>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</si>
  <si>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</si>
  <si>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</si>
  <si>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</si>
  <si>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</si>
  <si>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</si>
  <si>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</si>
  <si>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</si>
  <si>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</si>
  <si>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</si>
  <si>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</si>
  <si>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</si>
  <si>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</si>
  <si>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</si>
  <si>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</si>
  <si>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</si>
  <si>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</si>
  <si>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</si>
  <si>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</si>
  <si>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</si>
  <si>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</si>
  <si>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</si>
  <si>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</si>
  <si>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</si>
  <si>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</si>
  <si>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</si>
  <si>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</si>
  <si>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</si>
  <si>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</si>
  <si>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</si>
  <si>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</si>
  <si>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</si>
  <si>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</si>
  <si>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</si>
  <si>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</si>
  <si>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</si>
  <si>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</si>
  <si>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</si>
  <si>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</si>
  <si>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</si>
  <si>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</si>
  <si>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</si>
  <si>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</si>
  <si>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</si>
  <si>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</si>
  <si>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</si>
  <si>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</si>
  <si>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</si>
  <si>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</si>
  <si>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</si>
  <si>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</si>
  <si>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</si>
  <si>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</si>
  <si>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</si>
  <si>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</si>
  <si>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</si>
  <si>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</si>
  <si>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</si>
  <si>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</si>
  <si>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</si>
  <si>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</si>
  <si>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</si>
  <si>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</si>
  <si>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</si>
  <si>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</si>
  <si>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</si>
  <si>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</si>
  <si>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</si>
  <si>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</si>
  <si>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</si>
  <si>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</si>
  <si>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</si>
  <si>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</si>
  <si>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</si>
  <si>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</si>
  <si>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</si>
  <si>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</si>
  <si>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</si>
  <si>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</si>
  <si>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</si>
  <si>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</si>
  <si>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</si>
  <si>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</si>
  <si>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</si>
  <si>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</si>
  <si>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</si>
  <si>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</si>
  <si>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</si>
  <si>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</si>
  <si>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</si>
  <si>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</si>
  <si>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</si>
  <si>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</si>
  <si>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</si>
  <si>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</si>
  <si>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</si>
  <si>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</si>
  <si>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</si>
  <si>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</si>
  <si>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</si>
  <si>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</si>
  <si>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</si>
  <si>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</si>
  <si>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</si>
  <si>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</si>
  <si>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</si>
  <si>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</si>
  <si>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</si>
  <si>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</si>
  <si>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</si>
  <si>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</si>
  <si>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</si>
  <si>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</si>
  <si>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</si>
  <si>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</si>
  <si>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</si>
  <si>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</si>
  <si>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</si>
  <si>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</si>
  <si>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</si>
  <si>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</si>
  <si>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</si>
  <si>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</si>
  <si>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</si>
  <si>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</si>
  <si>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</si>
  <si>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</si>
  <si>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</si>
  <si>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</si>
  <si>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</si>
  <si>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</si>
  <si>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</si>
  <si>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</si>
  <si>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</si>
  <si>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</si>
  <si>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</si>
  <si>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</si>
  <si>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</si>
  <si>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</si>
  <si>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</si>
  <si>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</si>
  <si>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</si>
  <si>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</si>
  <si>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</si>
  <si>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</si>
  <si>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</si>
  <si>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</si>
  <si>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</si>
  <si>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</si>
  <si>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</si>
  <si>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</si>
  <si>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</si>
  <si>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</si>
  <si>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</si>
  <si>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</si>
  <si>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</si>
  <si>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</si>
  <si>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</si>
  <si>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</si>
  <si>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</si>
  <si>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</si>
  <si>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</si>
  <si>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</si>
  <si>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</si>
  <si>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</si>
  <si>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</si>
  <si>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</si>
  <si>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</si>
  <si>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</si>
  <si>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</si>
  <si>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</si>
  <si>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</si>
  <si>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</si>
  <si>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</si>
  <si>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</si>
  <si>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</si>
  <si>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</si>
  <si>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</si>
  <si>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</si>
  <si>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</si>
  <si>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</si>
  <si>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</si>
  <si>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</si>
  <si>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</si>
  <si>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</si>
  <si>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</si>
  <si>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</si>
  <si>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</si>
  <si>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</si>
  <si>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</si>
  <si>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</si>
  <si>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</si>
  <si>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</si>
  <si>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</si>
  <si>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</si>
  <si>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</si>
  <si>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</si>
  <si>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</si>
  <si>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</si>
  <si>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</si>
  <si>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</si>
  <si>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</si>
  <si>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</si>
  <si>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</si>
  <si>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</si>
  <si>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</si>
  <si>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</si>
  <si>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</si>
  <si>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</si>
  <si>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</si>
  <si>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</si>
  <si>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</si>
  <si>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</si>
  <si>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</si>
  <si>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</si>
  <si>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</si>
  <si>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</si>
  <si>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</si>
  <si>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</si>
  <si>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</si>
  <si>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</si>
  <si>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</si>
  <si>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</si>
  <si>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</si>
  <si>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</si>
  <si>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</si>
  <si>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</si>
  <si>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</si>
  <si>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</si>
  <si>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</si>
  <si>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</si>
  <si>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</si>
  <si>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</si>
  <si>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</si>
  <si>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</si>
  <si>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</si>
  <si>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</si>
  <si>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</si>
  <si>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</si>
  <si>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</si>
  <si>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</si>
  <si>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</si>
  <si>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</si>
  <si>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</si>
  <si>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</si>
  <si>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</si>
  <si>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</si>
  <si>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</si>
  <si>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</si>
  <si>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</si>
  <si>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</si>
  <si>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</si>
  <si>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</si>
  <si>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</si>
  <si>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</si>
  <si>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</si>
  <si>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</si>
  <si>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</si>
  <si>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</si>
  <si>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</si>
  <si>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</si>
  <si>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</si>
  <si>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</si>
  <si>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</si>
  <si>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</si>
  <si>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</si>
  <si>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</si>
  <si>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</si>
  <si>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</si>
  <si>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</si>
  <si>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</si>
  <si>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</si>
  <si>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</si>
  <si>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</si>
  <si>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</si>
  <si>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</si>
  <si>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</si>
  <si>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</si>
  <si>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</si>
  <si>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</si>
  <si>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</si>
  <si>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</si>
  <si>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</si>
  <si>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</si>
  <si>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</si>
  <si>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</si>
  <si>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</si>
  <si>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</si>
  <si>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</si>
  <si>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</si>
  <si>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</si>
  <si>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</si>
  <si>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</si>
  <si>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</si>
  <si>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</si>
  <si>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</si>
  <si>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</si>
  <si>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</si>
  <si>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</si>
  <si>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</si>
  <si>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</si>
  <si>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</si>
  <si>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</si>
  <si>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</si>
  <si>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</si>
  <si>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</si>
  <si>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</si>
  <si>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</si>
  <si>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</si>
  <si>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</si>
  <si>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</si>
  <si>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</si>
  <si>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</si>
  <si>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</si>
  <si>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</si>
  <si>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</si>
  <si>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</si>
  <si>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</si>
  <si>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</si>
  <si>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</si>
  <si>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</si>
  <si>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</si>
  <si>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</si>
  <si>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</si>
  <si>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</si>
  <si>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</si>
  <si>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</si>
  <si>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</si>
  <si>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</si>
  <si>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</si>
  <si>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</si>
  <si>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</si>
  <si>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</si>
  <si>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</si>
  <si>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</si>
  <si>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</si>
  <si>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</si>
  <si>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</si>
  <si>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</si>
  <si>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</si>
  <si>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</si>
  <si>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</si>
  <si>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</si>
  <si>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</si>
  <si>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</si>
  <si>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</si>
  <si>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</si>
  <si>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</si>
  <si>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</si>
  <si>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</si>
  <si>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</si>
  <si>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</si>
  <si>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</si>
  <si>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</si>
  <si>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</si>
  <si>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</si>
  <si>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</si>
  <si>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</si>
  <si>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</si>
  <si>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</si>
  <si>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</si>
  <si>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</si>
  <si>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</si>
  <si>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</si>
  <si>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</si>
  <si>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</si>
  <si>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</si>
  <si>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</si>
  <si>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</si>
  <si>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</si>
  <si>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</si>
  <si>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</si>
  <si>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</si>
  <si>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</si>
  <si>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</si>
  <si>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</si>
  <si>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</si>
  <si>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</si>
  <si>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</si>
  <si>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</si>
  <si>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</si>
  <si>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</si>
  <si>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</si>
  <si>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</si>
  <si>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</si>
  <si>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</si>
  <si>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</si>
  <si>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</si>
  <si>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</si>
  <si>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</si>
  <si>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</si>
  <si>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</si>
  <si>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</si>
  <si>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</si>
  <si>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</si>
  <si>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</si>
  <si>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</si>
  <si>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</si>
  <si>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</si>
  <si>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</si>
  <si>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</si>
  <si>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</si>
  <si>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</si>
  <si>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</si>
  <si>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</si>
  <si>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</si>
  <si>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</si>
  <si>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</si>
  <si>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</si>
  <si>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</si>
  <si>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</si>
  <si>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</si>
  <si>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</si>
  <si>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</si>
  <si>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</si>
  <si>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</si>
  <si>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</si>
  <si>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</si>
  <si>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</si>
  <si>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</si>
  <si>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</si>
  <si>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</si>
  <si>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</si>
  <si>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</si>
  <si>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</si>
  <si>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</si>
  <si>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</si>
  <si>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</si>
  <si>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</si>
  <si>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</si>
  <si>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</si>
  <si>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</si>
  <si>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</si>
  <si>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</si>
  <si>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</si>
  <si>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</si>
  <si>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</si>
  <si>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</si>
  <si>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</si>
  <si>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</si>
  <si>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</si>
  <si>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</si>
  <si>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</si>
  <si>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</si>
  <si>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</si>
  <si>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</si>
  <si>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</si>
  <si>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</si>
  <si>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</si>
  <si>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</si>
  <si>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</si>
  <si>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</si>
  <si>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</si>
  <si>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</si>
  <si>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</si>
  <si>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</si>
  <si>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</si>
  <si>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</si>
  <si>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</si>
  <si>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</si>
  <si>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</si>
  <si>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</si>
  <si>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</si>
  <si>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</si>
  <si>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</si>
  <si>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</si>
  <si>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</si>
  <si>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</si>
  <si>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</si>
  <si>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</si>
  <si>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</si>
  <si>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</si>
  <si>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</si>
  <si>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</si>
  <si>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</si>
  <si>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</si>
  <si>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</si>
  <si>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</si>
  <si>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</si>
  <si>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</si>
  <si>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</si>
  <si>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</si>
  <si>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</si>
  <si>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</si>
  <si>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</si>
  <si>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</si>
  <si>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</si>
  <si>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</si>
  <si>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</si>
  <si>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</si>
  <si>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</si>
  <si>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</si>
  <si>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</si>
  <si>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</si>
  <si>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</si>
  <si>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</si>
  <si>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</si>
  <si>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</si>
  <si>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</si>
  <si>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</si>
  <si>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</si>
  <si>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</si>
  <si>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</si>
  <si>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</si>
  <si>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</si>
  <si>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</si>
  <si>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</si>
  <si>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</si>
  <si>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</si>
  <si>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</si>
  <si>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</si>
  <si>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</si>
  <si>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</si>
  <si>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</si>
  <si>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</si>
  <si>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</si>
  <si>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</si>
  <si>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</si>
  <si>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</si>
  <si>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</si>
  <si>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</si>
  <si>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</si>
  <si>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</si>
  <si>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</si>
  <si>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</si>
  <si>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</si>
  <si>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</si>
  <si>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</si>
  <si>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</si>
  <si>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</si>
  <si>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</si>
  <si>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</si>
  <si>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</si>
  <si>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</si>
  <si>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</si>
  <si>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</si>
  <si>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</si>
  <si>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</si>
  <si>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</si>
  <si>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</si>
  <si>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</si>
  <si>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</si>
  <si>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</si>
  <si>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</si>
  <si>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</si>
  <si>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</si>
  <si>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</si>
  <si>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</si>
  <si>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</si>
  <si>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</si>
  <si>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</si>
  <si>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</si>
  <si>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</si>
  <si>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</si>
  <si>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</si>
  <si>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</si>
  <si>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</si>
  <si>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</si>
  <si>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</si>
  <si>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</si>
  <si>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</si>
  <si>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</si>
  <si>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</si>
  <si>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</si>
  <si>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</si>
  <si>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</si>
  <si>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</si>
  <si>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</si>
  <si>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</si>
  <si>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</si>
  <si>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</si>
  <si>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</si>
  <si>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</si>
  <si>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</si>
  <si>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</si>
  <si>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</si>
  <si>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</si>
  <si>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</si>
  <si>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</si>
  <si>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</si>
  <si>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</si>
  <si>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</si>
  <si>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</si>
  <si>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</si>
  <si>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</si>
  <si>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</si>
  <si>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</si>
  <si>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</si>
  <si>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</si>
  <si>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</si>
  <si>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</si>
  <si>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</si>
  <si>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</si>
  <si>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</si>
  <si>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</si>
  <si>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</si>
  <si>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</si>
  <si>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</si>
  <si>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</si>
  <si>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</si>
  <si>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</si>
  <si>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</si>
  <si>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</si>
  <si>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</si>
  <si>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</si>
  <si>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</si>
  <si>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</si>
  <si>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</si>
  <si>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</si>
  <si>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</si>
  <si>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</si>
  <si>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</si>
  <si>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</si>
  <si>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</si>
  <si>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</si>
  <si>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</si>
  <si>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</si>
  <si>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</si>
  <si>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</si>
  <si>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</si>
  <si>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</si>
  <si>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</si>
  <si>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</si>
  <si>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</si>
  <si>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</si>
  <si>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</si>
  <si>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</si>
  <si>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</si>
  <si>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</si>
  <si>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</si>
  <si>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</si>
  <si>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</si>
  <si>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</si>
  <si>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</si>
  <si>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</si>
  <si>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</si>
  <si>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</si>
  <si>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</si>
  <si>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</si>
  <si>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</si>
  <si>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</si>
  <si>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</si>
  <si>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</si>
  <si>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</si>
  <si>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</si>
  <si>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</si>
  <si>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</si>
  <si>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</si>
  <si>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</si>
  <si>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</si>
  <si>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</si>
  <si>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</si>
  <si>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</si>
  <si>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</si>
  <si>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</si>
  <si>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</si>
  <si>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</si>
  <si>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</si>
  <si>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</si>
  <si>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</si>
  <si>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</si>
  <si>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</si>
  <si>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</si>
  <si>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</si>
  <si>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</si>
  <si>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</si>
  <si>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</si>
  <si>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</si>
  <si>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</si>
  <si>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</si>
  <si>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</si>
  <si>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</si>
  <si>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</si>
  <si>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</si>
  <si>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</si>
  <si>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</si>
  <si>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</si>
  <si>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</si>
  <si>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</si>
  <si>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</si>
  <si>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</si>
  <si>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</si>
  <si>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</si>
  <si>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</si>
  <si>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</si>
  <si>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</si>
  <si>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</si>
  <si>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</si>
  <si>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</si>
  <si>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</si>
  <si>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</si>
  <si>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</si>
  <si>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</si>
  <si>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</si>
  <si>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</si>
  <si>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</si>
  <si>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</si>
  <si>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</si>
  <si>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</si>
  <si>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</si>
  <si>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</si>
  <si>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</si>
  <si>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</si>
  <si>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</si>
  <si>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</si>
  <si>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</si>
  <si>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</si>
  <si>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</si>
  <si>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</si>
  <si>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</si>
  <si>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</si>
  <si>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</si>
  <si>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</si>
  <si>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</si>
  <si>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</si>
  <si>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</si>
  <si>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</si>
  <si>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</si>
  <si>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</si>
  <si>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</si>
  <si>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</si>
  <si>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</si>
  <si>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</si>
  <si>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</si>
  <si>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</si>
  <si>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</si>
  <si>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</si>
  <si>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</si>
  <si>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</si>
  <si>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</si>
  <si>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</si>
  <si>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</si>
  <si>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</si>
  <si>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</si>
  <si>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</si>
  <si>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</si>
  <si>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</si>
  <si>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</si>
  <si>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</si>
  <si>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</si>
  <si>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</si>
  <si>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</si>
  <si>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</si>
  <si>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</si>
  <si>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</si>
  <si>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</si>
  <si>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</si>
  <si>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</si>
  <si>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</si>
  <si>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</si>
  <si>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</si>
  <si>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</si>
  <si>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</si>
  <si>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</si>
  <si>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</si>
  <si>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</si>
  <si>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</si>
  <si>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</si>
  <si>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</si>
  <si>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</si>
  <si>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</si>
  <si>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</si>
  <si>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</si>
  <si>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</si>
  <si>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</si>
  <si>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</si>
  <si>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</si>
  <si>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</si>
  <si>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</si>
  <si>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</si>
  <si>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</si>
  <si>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</si>
  <si>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</si>
  <si>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</si>
  <si>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</si>
  <si>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</si>
  <si>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</si>
  <si>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</si>
  <si>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</si>
  <si>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</si>
  <si>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</si>
  <si>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</si>
  <si>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</si>
  <si>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</si>
  <si>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</si>
  <si>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</si>
  <si>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</si>
  <si>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</si>
  <si>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</si>
  <si>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</si>
  <si>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</si>
  <si>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</si>
  <si>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</si>
  <si>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</si>
  <si>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</si>
  <si>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</si>
  <si>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</si>
  <si>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</si>
  <si>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</si>
  <si>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</si>
  <si>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</si>
  <si>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</si>
  <si>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</si>
  <si>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</si>
  <si>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</si>
  <si>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</si>
  <si>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</si>
  <si>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</si>
  <si>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</si>
  <si>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</si>
  <si>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</si>
  <si>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</si>
  <si>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</si>
  <si>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</si>
  <si>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</si>
  <si>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</si>
  <si>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</si>
  <si>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</si>
  <si>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</si>
  <si>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</si>
  <si>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</si>
  <si>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</si>
  <si>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</si>
  <si>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</si>
  <si>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</si>
  <si>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</si>
  <si>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</si>
  <si>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</si>
  <si>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</si>
  <si>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</si>
  <si>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</si>
  <si>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</si>
  <si>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</si>
  <si>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</si>
  <si>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</si>
  <si>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</si>
  <si>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</si>
  <si>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</si>
  <si>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</si>
  <si>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</si>
  <si>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</si>
  <si>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</si>
  <si>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</si>
  <si>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</si>
  <si>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</si>
  <si>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</si>
  <si>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</si>
  <si>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</si>
  <si>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</si>
  <si>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</si>
  <si>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</si>
  <si>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</si>
  <si>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</si>
  <si>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</si>
  <si>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</si>
  <si>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</si>
  <si>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</si>
  <si>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</si>
  <si>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</si>
  <si>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</si>
  <si>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</si>
  <si>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</si>
  <si>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</si>
  <si>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</si>
  <si>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</si>
  <si>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</si>
  <si>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</si>
  <si>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</si>
  <si>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</si>
  <si>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</si>
  <si>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</si>
  <si>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</si>
  <si>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</si>
  <si>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</si>
  <si>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</si>
  <si>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</si>
  <si>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</si>
  <si>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</si>
  <si>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</si>
  <si>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</si>
  <si>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</si>
  <si>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</si>
  <si>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</si>
  <si>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</si>
  <si>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</si>
  <si>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</si>
  <si>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</si>
  <si>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</si>
  <si>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</si>
  <si>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</si>
  <si>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</si>
  <si>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</si>
  <si>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</si>
  <si>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</si>
  <si>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</si>
  <si>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</si>
  <si>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</si>
  <si>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</si>
  <si>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</si>
  <si>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</si>
  <si>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</si>
  <si>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</si>
  <si>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</si>
  <si>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</si>
  <si>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</si>
  <si>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</si>
  <si>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</si>
  <si>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</si>
  <si>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</si>
  <si>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</si>
  <si>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</si>
  <si>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</si>
  <si>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</si>
  <si>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</si>
  <si>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</si>
  <si>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</si>
  <si>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</si>
  <si>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</si>
  <si>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</si>
  <si>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</si>
  <si>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</si>
  <si>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</si>
  <si>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</si>
  <si>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</si>
  <si>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</si>
  <si>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</si>
  <si>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</si>
  <si>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</si>
  <si>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</si>
  <si>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</si>
  <si>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</si>
  <si>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</si>
  <si>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</si>
  <si>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</si>
  <si>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</si>
  <si>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</si>
  <si>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</si>
  <si>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</si>
  <si>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</si>
  <si>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</si>
  <si>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</si>
  <si>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</si>
  <si>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</si>
  <si>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</si>
  <si>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</si>
  <si>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</si>
  <si>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</si>
  <si>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</si>
  <si>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</si>
  <si>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</si>
  <si>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</si>
  <si>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</si>
  <si>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</si>
  <si>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</si>
  <si>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</si>
  <si>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</si>
  <si>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</si>
  <si>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</si>
  <si>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</si>
  <si>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</si>
  <si>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</si>
  <si>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</si>
  <si>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</si>
  <si>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</si>
  <si>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</si>
  <si>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</si>
  <si>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</si>
  <si>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</si>
  <si>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</si>
  <si>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</si>
  <si>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</si>
  <si>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</si>
  <si>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</si>
  <si>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</si>
  <si>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</si>
  <si>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</si>
  <si>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</si>
  <si>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</si>
  <si>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</si>
  <si>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</si>
  <si>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</si>
  <si>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</si>
  <si>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</si>
  <si>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</si>
  <si>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</si>
  <si>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</si>
  <si>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</si>
  <si>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</si>
  <si>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</si>
  <si>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</si>
  <si>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</si>
  <si>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</si>
  <si>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</si>
  <si>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</si>
  <si>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</si>
  <si>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</si>
  <si>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</si>
  <si>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</si>
  <si>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</si>
  <si>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</si>
  <si>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</si>
  <si>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</si>
  <si>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</si>
  <si>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</si>
  <si>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</si>
  <si>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</si>
  <si>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</si>
  <si>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</si>
  <si>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</si>
  <si>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</si>
  <si>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</si>
  <si>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</si>
  <si>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</si>
  <si>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</si>
  <si>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</si>
  <si>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</si>
  <si>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</si>
  <si>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</si>
  <si>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</si>
  <si>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</si>
  <si>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</si>
  <si>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</si>
  <si>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</si>
  <si>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</si>
  <si>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</si>
  <si>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</si>
  <si>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</si>
  <si>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</si>
  <si>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</si>
  <si>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</si>
  <si>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</si>
  <si>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</si>
  <si>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</si>
  <si>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</si>
  <si>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</si>
  <si>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</si>
  <si>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</si>
  <si>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</si>
  <si>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</si>
  <si>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</si>
  <si>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</si>
  <si>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</si>
  <si>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</si>
  <si>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</si>
  <si>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</si>
  <si>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</si>
  <si>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</si>
  <si>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</si>
  <si>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</si>
  <si>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</si>
  <si>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</si>
  <si>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</si>
  <si>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</si>
  <si>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</si>
  <si>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</si>
  <si>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</si>
  <si>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</si>
  <si>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</si>
  <si>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</si>
  <si>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</si>
  <si>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</si>
  <si>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</si>
  <si>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</si>
  <si>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</si>
  <si>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</si>
  <si>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</si>
  <si>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</si>
  <si>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</si>
  <si>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</si>
  <si>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</si>
  <si>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</si>
  <si>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</si>
  <si>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</si>
  <si>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</si>
  <si>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</si>
  <si>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</si>
  <si>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</si>
  <si>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</si>
  <si>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</si>
  <si>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</si>
  <si>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</si>
  <si>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</si>
  <si>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</si>
  <si>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</si>
  <si>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</si>
  <si>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</si>
  <si>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</si>
  <si>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</si>
  <si>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</si>
  <si>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</si>
  <si>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</si>
  <si>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</si>
  <si>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</si>
  <si>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</si>
  <si>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</si>
  <si>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</si>
  <si>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</si>
  <si>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</si>
  <si>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</si>
  <si>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</si>
  <si>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</si>
  <si>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</si>
  <si>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</si>
  <si>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</si>
  <si>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</si>
  <si>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</si>
  <si>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</si>
  <si>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</si>
  <si>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</si>
  <si>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</si>
  <si>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</si>
  <si>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</si>
  <si>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</si>
  <si>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</si>
  <si>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</si>
  <si>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</si>
  <si>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</si>
  <si>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</si>
  <si>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</si>
  <si>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</si>
  <si>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</si>
  <si>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</si>
  <si>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</si>
  <si>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</si>
  <si>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</si>
  <si>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</si>
  <si>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</si>
  <si>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</si>
  <si>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</si>
  <si>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</si>
  <si>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</si>
  <si>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</si>
  <si>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</si>
  <si>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</si>
  <si>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</si>
  <si>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</si>
  <si>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</si>
  <si>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</si>
  <si>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</si>
  <si>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</si>
  <si>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</si>
  <si>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</si>
  <si>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</si>
  <si>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</si>
  <si>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</si>
  <si>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</si>
  <si>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</si>
  <si>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</si>
  <si>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</si>
  <si>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</si>
  <si>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</si>
  <si>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</si>
  <si>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</si>
  <si>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</si>
  <si>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</si>
  <si>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</si>
  <si>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</si>
  <si>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</si>
  <si>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</si>
  <si>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</si>
  <si>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</si>
  <si>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</si>
  <si>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</si>
  <si>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</si>
  <si>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</si>
  <si>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</si>
  <si>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</si>
  <si>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</si>
  <si>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</si>
  <si>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</si>
  <si>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</si>
  <si>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</si>
  <si>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</si>
  <si>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</si>
  <si>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</si>
  <si>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</si>
  <si>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</si>
  <si>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</si>
  <si>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</si>
  <si>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</si>
  <si>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</si>
  <si>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</si>
  <si>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</si>
  <si>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</si>
  <si>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</si>
  <si>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</si>
  <si>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</si>
  <si>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</si>
  <si>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</si>
  <si>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</si>
  <si>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</si>
  <si>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</si>
  <si>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</si>
  <si>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</si>
  <si>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</si>
  <si>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</si>
  <si>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</si>
  <si>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</si>
  <si>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</si>
  <si>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</si>
  <si>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</si>
  <si>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</si>
  <si>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</si>
  <si>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</si>
  <si>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</si>
  <si>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</si>
  <si>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</si>
  <si>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</si>
  <si>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</si>
  <si>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</si>
  <si>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</si>
  <si>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</si>
  <si>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</si>
  <si>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</si>
  <si>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</si>
  <si>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</si>
  <si>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</si>
  <si>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</si>
  <si>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</si>
  <si>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</si>
  <si>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</si>
  <si>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</si>
  <si>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</si>
  <si>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</si>
  <si>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</si>
  <si>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</si>
  <si>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</si>
  <si>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</si>
  <si>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</si>
  <si>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</si>
  <si>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</si>
  <si>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</si>
  <si>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</si>
  <si>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</si>
  <si>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</si>
  <si>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</si>
  <si>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</si>
  <si>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</si>
  <si>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</si>
  <si>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</si>
  <si>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</si>
  <si>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</si>
  <si>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</si>
  <si>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</si>
  <si>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</si>
  <si>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</si>
  <si>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</si>
  <si>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</si>
  <si>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</si>
  <si>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</si>
  <si>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</si>
  <si>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</si>
  <si>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</si>
  <si>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</si>
  <si>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</si>
  <si>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</si>
  <si>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</si>
  <si>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</si>
  <si>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</si>
  <si>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</si>
  <si>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</si>
  <si>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</si>
  <si>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</si>
  <si>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</si>
  <si>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</si>
  <si>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</si>
  <si>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</si>
  <si>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</si>
  <si>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</si>
  <si>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</si>
  <si>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</si>
  <si>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</si>
  <si>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</si>
  <si>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</si>
  <si>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</si>
  <si>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</si>
  <si>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</si>
  <si>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</si>
  <si>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</si>
  <si>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</si>
  <si>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</si>
  <si>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</si>
  <si>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</si>
  <si>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</si>
  <si>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</si>
  <si>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</si>
  <si>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</si>
  <si>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</si>
  <si>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</si>
  <si>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</si>
  <si>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</si>
  <si>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</si>
  <si>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</si>
  <si>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</si>
  <si>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</si>
  <si>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</si>
  <si>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</si>
  <si>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</si>
  <si>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</si>
  <si>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</si>
  <si>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</si>
  <si>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</si>
  <si>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</si>
  <si>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</si>
  <si>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</si>
  <si>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</si>
  <si>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</si>
  <si>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</si>
  <si>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</si>
  <si>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</si>
  <si>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</si>
  <si>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</si>
  <si>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</si>
  <si>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</si>
  <si>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</si>
  <si>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</si>
  <si>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</si>
  <si>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</si>
  <si>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</si>
  <si>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</si>
  <si>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</si>
  <si>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</si>
  <si>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</si>
  <si>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</si>
  <si>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</si>
  <si>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</si>
  <si>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</si>
  <si>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</si>
  <si>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</si>
  <si>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</si>
  <si>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</si>
  <si>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</si>
  <si>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</si>
  <si>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</si>
  <si>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</si>
  <si>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</si>
  <si>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</si>
  <si>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</si>
  <si>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</si>
  <si>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</si>
  <si>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</si>
  <si>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</si>
  <si>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</si>
  <si>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</si>
  <si>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</si>
  <si>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</si>
  <si>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</si>
  <si>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</si>
  <si>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</si>
  <si>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</si>
  <si>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</si>
  <si>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</si>
  <si>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</si>
  <si>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</si>
  <si>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</si>
  <si>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</si>
  <si>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</si>
  <si>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</si>
  <si>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</si>
  <si>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</si>
  <si>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</si>
  <si>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</si>
  <si>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</si>
  <si>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</si>
  <si>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</si>
  <si>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</si>
  <si>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</si>
  <si>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</si>
  <si>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</si>
  <si>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</si>
  <si>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</si>
  <si>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</si>
  <si>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</si>
  <si>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</si>
  <si>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</si>
  <si>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</si>
  <si>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</si>
  <si>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</si>
  <si>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</si>
  <si>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</si>
  <si>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</si>
  <si>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</si>
  <si>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</si>
  <si>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</si>
  <si>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</si>
  <si>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</si>
  <si>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</si>
  <si>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</si>
  <si>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</si>
  <si>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</si>
  <si>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</si>
  <si>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</si>
  <si>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</si>
  <si>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</si>
  <si>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</si>
  <si>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</si>
  <si>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</si>
  <si>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</si>
  <si>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</si>
  <si>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</si>
  <si>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</si>
  <si>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</si>
  <si>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</si>
  <si>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</si>
  <si>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</si>
  <si>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</si>
  <si>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</si>
  <si>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</si>
  <si>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</si>
  <si>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</si>
  <si>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</si>
  <si>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</si>
  <si>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</si>
  <si>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</si>
  <si>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</si>
  <si>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</si>
  <si>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</si>
  <si>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</si>
  <si>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</si>
  <si>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</si>
  <si>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</si>
  <si>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</si>
  <si>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</si>
  <si>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</si>
  <si>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</si>
  <si>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</si>
  <si>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</si>
  <si>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</si>
  <si>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</si>
  <si>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</si>
  <si>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</si>
  <si>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</si>
  <si>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</si>
  <si>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</si>
  <si>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</si>
  <si>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</si>
  <si>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</si>
  <si>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</si>
  <si>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</si>
  <si>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</si>
  <si>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</si>
  <si>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</si>
  <si>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</si>
  <si>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</si>
  <si>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</si>
  <si>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</si>
  <si>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</si>
  <si>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</si>
  <si>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</si>
  <si>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</si>
  <si>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</si>
  <si>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</si>
  <si>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</si>
  <si>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</si>
  <si>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</si>
  <si>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</si>
  <si>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</si>
  <si>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</si>
  <si>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</si>
  <si>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</si>
  <si>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</si>
  <si>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</si>
  <si>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</si>
  <si>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</si>
  <si>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</si>
  <si>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</si>
  <si>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</si>
  <si>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</si>
  <si>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</si>
  <si>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</si>
  <si>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</si>
  <si>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</si>
  <si>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</si>
  <si>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</si>
  <si>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</si>
  <si>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</si>
  <si>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</si>
  <si>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</si>
  <si>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</si>
  <si>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</si>
  <si>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</si>
  <si>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</si>
  <si>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</si>
  <si>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</si>
  <si>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</si>
  <si>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</si>
  <si>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</si>
  <si>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</si>
  <si>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</si>
  <si>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</si>
  <si>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</si>
  <si>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</si>
  <si>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</si>
  <si>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</si>
  <si>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</si>
  <si>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</si>
  <si>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</si>
  <si>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</si>
  <si>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</si>
  <si>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</si>
  <si>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</si>
  <si>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</si>
  <si>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</si>
  <si>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</si>
  <si>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</si>
  <si>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</si>
  <si>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</si>
  <si>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</si>
  <si>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</si>
  <si>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</si>
  <si>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</si>
  <si>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</si>
  <si>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</si>
  <si>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</si>
  <si>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</si>
  <si>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</si>
  <si>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</si>
  <si>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</si>
  <si>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</si>
  <si>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</si>
  <si>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</si>
  <si>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</si>
  <si>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</si>
  <si>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</si>
  <si>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</si>
  <si>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</si>
  <si>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</si>
  <si>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</si>
  <si>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</si>
  <si>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</si>
  <si>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</si>
  <si>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</si>
  <si>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</si>
  <si>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</si>
  <si>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</si>
  <si>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</si>
  <si>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</si>
  <si>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</si>
  <si>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</si>
  <si>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</si>
  <si>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</si>
  <si>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</si>
  <si>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</si>
  <si>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</si>
  <si>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</si>
  <si>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</si>
  <si>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</si>
  <si>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</si>
  <si>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</si>
  <si>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</si>
  <si>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</si>
  <si>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</si>
  <si>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</si>
  <si>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</si>
  <si>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</si>
  <si>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</si>
  <si>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</si>
  <si>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</si>
  <si>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</si>
  <si>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</si>
  <si>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</si>
  <si>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</si>
  <si>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</si>
  <si>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</si>
  <si>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</si>
  <si>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</si>
  <si>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</si>
  <si>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</si>
  <si>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</si>
  <si>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</si>
  <si>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</si>
  <si>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</si>
  <si>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</si>
  <si>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</si>
  <si>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</si>
  <si>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</si>
  <si>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</si>
  <si>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</si>
  <si>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</si>
  <si>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</si>
  <si>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</si>
  <si>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</si>
  <si>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</si>
  <si>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</si>
  <si>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</si>
  <si>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</si>
  <si>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</si>
  <si>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</si>
  <si>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</si>
  <si>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</si>
  <si>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</si>
  <si>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</si>
  <si>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</si>
  <si>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</si>
  <si>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</si>
  <si>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</si>
  <si>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</si>
  <si>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</si>
  <si>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</si>
  <si>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</si>
  <si>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</si>
  <si>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</si>
  <si>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</si>
  <si>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</si>
  <si>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</si>
  <si>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</si>
  <si>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</si>
  <si>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</si>
  <si>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</si>
  <si>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</si>
  <si>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</si>
  <si>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</si>
  <si>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</si>
  <si>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</si>
  <si>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</si>
  <si>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</si>
  <si>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</si>
  <si>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</si>
  <si>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</si>
  <si>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</si>
  <si>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</si>
  <si>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</si>
  <si>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</si>
  <si>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</si>
  <si>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</si>
  <si>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</si>
  <si>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</si>
  <si>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</si>
  <si>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</si>
  <si>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</si>
  <si>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</si>
  <si>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</si>
  <si>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</si>
  <si>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</si>
  <si>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</si>
  <si>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</si>
  <si>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</si>
  <si>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</si>
  <si>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</si>
  <si>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</si>
  <si>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</si>
  <si>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</si>
  <si>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</si>
  <si>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</si>
  <si>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</si>
  <si>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</si>
  <si>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</si>
  <si>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</si>
  <si>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</si>
  <si>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</si>
  <si>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</si>
  <si>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</si>
  <si>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</si>
  <si>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</si>
  <si>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</si>
  <si>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</si>
  <si>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</si>
  <si>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</si>
  <si>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</si>
  <si>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</si>
  <si>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</si>
  <si>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</si>
  <si>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</si>
  <si>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</si>
  <si>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</si>
  <si>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</si>
  <si>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</si>
  <si>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</si>
  <si>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</si>
  <si>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</si>
  <si>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</si>
  <si>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</si>
  <si>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</si>
  <si>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</si>
  <si>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</si>
  <si>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</si>
  <si>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</si>
  <si>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</si>
  <si>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</si>
  <si>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</si>
  <si>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</si>
  <si>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</si>
  <si>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</si>
  <si>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</si>
  <si>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</si>
  <si>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</si>
  <si>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</si>
  <si>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</si>
  <si>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</si>
  <si>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</si>
  <si>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</si>
  <si>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</si>
  <si>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</si>
  <si>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</si>
  <si>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</si>
  <si>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</si>
  <si>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</si>
  <si>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</si>
  <si>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</si>
  <si>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</si>
  <si>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</si>
  <si>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</si>
  <si>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</si>
  <si>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</si>
  <si>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</si>
  <si>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</si>
  <si>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</si>
  <si>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</si>
  <si>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</si>
  <si>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</si>
  <si>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</si>
  <si>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</si>
  <si>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</si>
  <si>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</si>
  <si>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</si>
  <si>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</si>
  <si>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</si>
  <si>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</si>
  <si>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</si>
  <si>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</si>
  <si>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</si>
  <si>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</si>
  <si>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</si>
  <si>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</si>
  <si>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</si>
  <si>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</si>
  <si>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</si>
  <si>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</si>
  <si>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</si>
  <si>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</si>
  <si>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</si>
  <si>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</si>
  <si>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</si>
  <si>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</si>
  <si>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</si>
  <si>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</si>
  <si>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</si>
  <si>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</si>
  <si>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</si>
  <si>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</si>
  <si>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</si>
  <si>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</si>
  <si>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</si>
  <si>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</si>
  <si>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</si>
  <si>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</si>
  <si>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</si>
  <si>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</si>
  <si>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</si>
  <si>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</si>
  <si>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</si>
  <si>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</si>
  <si>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</si>
  <si>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</si>
  <si>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</si>
  <si>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</si>
  <si>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</si>
  <si>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</si>
  <si>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</si>
  <si>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</si>
  <si>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</si>
  <si>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</si>
  <si>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</si>
  <si>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</si>
  <si>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</si>
  <si>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</si>
  <si>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</si>
  <si>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</si>
  <si>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</si>
  <si>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</si>
  <si>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</si>
  <si>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</si>
  <si>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</si>
  <si>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</si>
  <si>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</si>
  <si>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</si>
  <si>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</si>
  <si>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</si>
  <si>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</si>
  <si>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</si>
  <si>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</si>
  <si>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</si>
  <si>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</si>
  <si>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</si>
  <si>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</si>
  <si>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</si>
  <si>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</si>
  <si>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</si>
  <si>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</si>
  <si>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</si>
  <si>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</si>
  <si>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</si>
  <si>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</si>
  <si>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</si>
  <si>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</si>
  <si>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</si>
  <si>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</si>
  <si>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</si>
  <si>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</si>
  <si>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</si>
  <si>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</si>
  <si>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</si>
  <si>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</si>
  <si>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</si>
  <si>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</si>
  <si>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</si>
  <si>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</si>
  <si>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</si>
  <si>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</si>
  <si>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</si>
  <si>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</si>
  <si>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</si>
  <si>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</si>
  <si>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</si>
  <si>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</si>
  <si>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</si>
  <si>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</si>
  <si>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</si>
  <si>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</si>
  <si>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</si>
  <si>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</si>
  <si>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</si>
  <si>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</si>
  <si>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</si>
  <si>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</si>
  <si>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</si>
  <si>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</si>
  <si>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</si>
  <si>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</si>
  <si>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</si>
  <si>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</si>
  <si>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</si>
  <si>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</si>
  <si>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</si>
  <si>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</si>
  <si>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</si>
  <si>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</si>
  <si>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</si>
  <si>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</si>
  <si>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</si>
  <si>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</si>
  <si>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</si>
  <si>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</si>
  <si>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</si>
  <si>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</si>
  <si>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</si>
  <si>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</si>
  <si>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</si>
  <si>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</si>
  <si>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</si>
  <si>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</si>
  <si>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</si>
  <si>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</si>
  <si>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</si>
  <si>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</si>
  <si>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</si>
  <si>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</si>
  <si>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</si>
  <si>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</si>
  <si>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</si>
  <si>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</si>
  <si>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</si>
  <si>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</si>
  <si>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</si>
  <si>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</si>
  <si>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</si>
  <si>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</si>
  <si>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</si>
  <si>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</si>
  <si>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</si>
  <si>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</si>
  <si>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</si>
  <si>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</si>
  <si>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</si>
  <si>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</si>
  <si>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</si>
  <si>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</si>
  <si>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</si>
  <si>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</si>
  <si>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</si>
  <si>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</si>
  <si>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</si>
  <si>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</si>
  <si>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</si>
  <si>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</si>
  <si>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</si>
  <si>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</si>
  <si>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</si>
  <si>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</si>
  <si>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</si>
  <si>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</si>
  <si>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</si>
  <si>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</si>
  <si>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</si>
  <si>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</si>
  <si>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</si>
  <si>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</si>
  <si>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</si>
  <si>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</si>
  <si>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</si>
  <si>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</si>
  <si>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</si>
  <si>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</si>
  <si>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</si>
  <si>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</si>
  <si>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</si>
  <si>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</si>
  <si>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</si>
  <si>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</si>
  <si>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</si>
  <si>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</si>
  <si>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</si>
  <si>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</si>
  <si>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</si>
  <si>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</si>
  <si>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</si>
  <si>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</si>
  <si>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</si>
  <si>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</si>
  <si>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</si>
  <si>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</si>
  <si>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</si>
  <si>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</si>
  <si>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</si>
  <si>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</si>
  <si>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</si>
  <si>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</si>
  <si>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</si>
  <si>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</si>
  <si>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</si>
  <si>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</si>
  <si>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</si>
  <si>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</si>
  <si>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</si>
  <si>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</si>
  <si>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</si>
  <si>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</si>
  <si>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</si>
  <si>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</si>
  <si>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</si>
  <si>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</si>
  <si>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</si>
  <si>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</si>
  <si>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</si>
  <si>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</si>
  <si>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</si>
  <si>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</si>
  <si>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</si>
  <si>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</si>
  <si>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</si>
  <si>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</si>
  <si>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</si>
  <si>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</si>
  <si>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</si>
  <si>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</si>
  <si>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</si>
  <si>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</si>
  <si>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</si>
  <si>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</si>
  <si>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</si>
  <si>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</si>
  <si>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</si>
  <si>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</si>
  <si>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</si>
  <si>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</si>
  <si>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</si>
  <si>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</si>
  <si>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</si>
  <si>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</si>
  <si>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</si>
  <si>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</si>
  <si>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</si>
  <si>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</si>
  <si>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</si>
  <si>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</si>
  <si>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</si>
  <si>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</si>
  <si>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</si>
  <si>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</si>
  <si>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</si>
  <si>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</si>
  <si>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</si>
  <si>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</si>
  <si>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</si>
  <si>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</si>
  <si>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</si>
  <si>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</si>
  <si>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</si>
  <si>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</si>
  <si>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</si>
  <si>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</si>
  <si>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</si>
  <si>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</si>
  <si>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</si>
  <si>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</si>
  <si>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</si>
  <si>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</si>
  <si>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</si>
  <si>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</si>
  <si>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</si>
  <si>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</si>
  <si>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</si>
  <si>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</si>
  <si>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</si>
  <si>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</si>
  <si>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</si>
  <si>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</si>
  <si>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</si>
  <si>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</si>
  <si>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</si>
  <si>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</si>
  <si>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</si>
  <si>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</si>
  <si>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</si>
  <si>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</si>
  <si>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</si>
  <si>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</si>
  <si>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</si>
  <si>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</si>
  <si>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</si>
  <si>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</si>
  <si>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</si>
  <si>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</si>
  <si>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</si>
  <si>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</si>
  <si>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</si>
  <si>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</si>
  <si>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</si>
  <si>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</si>
  <si>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</si>
  <si>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</si>
  <si>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</si>
  <si>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</si>
  <si>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</si>
  <si>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</si>
  <si>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</si>
  <si>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</si>
  <si>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</si>
  <si>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</si>
  <si>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</si>
  <si>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</si>
  <si>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</si>
  <si>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</si>
  <si>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</si>
  <si>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</si>
  <si>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</si>
  <si>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</si>
  <si>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</si>
  <si>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</si>
  <si>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</si>
  <si>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</si>
  <si>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</si>
  <si>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</si>
  <si>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</si>
  <si>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</si>
  <si>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</si>
  <si>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</si>
  <si>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</si>
  <si>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</si>
  <si>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</si>
  <si>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</si>
  <si>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</si>
  <si>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</si>
  <si>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</si>
  <si>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</si>
  <si>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</si>
  <si>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</si>
  <si>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</si>
  <si>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</si>
  <si>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</si>
  <si>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</si>
  <si>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</si>
  <si>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</si>
  <si>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</si>
  <si>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</si>
  <si>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</si>
  <si>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</si>
  <si>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</si>
  <si>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</si>
  <si>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</si>
  <si>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</si>
  <si>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</si>
  <si>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</si>
  <si>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</si>
  <si>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</si>
  <si>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</si>
  <si>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</si>
  <si>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</si>
  <si>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</si>
  <si>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</si>
  <si>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</si>
  <si>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</si>
  <si>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</si>
  <si>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</si>
  <si>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</si>
  <si>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</si>
  <si>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</si>
  <si>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</si>
  <si>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</si>
  <si>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</si>
  <si>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</si>
  <si>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</si>
  <si>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</si>
  <si>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</si>
  <si>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</si>
  <si>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</si>
  <si>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</si>
  <si>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</si>
  <si>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</si>
  <si>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</si>
  <si>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</si>
  <si>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</si>
  <si>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</si>
  <si>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</si>
  <si>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</si>
  <si>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</si>
  <si>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</si>
  <si>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</si>
  <si>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</si>
  <si>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</si>
  <si>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</si>
  <si>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</si>
  <si>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</si>
  <si>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</si>
  <si>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</si>
  <si>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</si>
  <si>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</si>
  <si>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</si>
  <si>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</si>
  <si>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</si>
  <si>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</si>
  <si>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</si>
  <si>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</si>
  <si>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</si>
  <si>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</si>
  <si>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</si>
  <si>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</si>
  <si>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</si>
  <si>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</si>
  <si>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</si>
  <si>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</si>
  <si>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</si>
  <si>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</si>
  <si>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</si>
  <si>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</si>
  <si>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</si>
  <si>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</si>
  <si>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</si>
  <si>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</si>
  <si>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</si>
  <si>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</si>
  <si>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</si>
  <si>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</si>
  <si>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</si>
  <si>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</si>
  <si>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</si>
  <si>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</si>
  <si>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</si>
  <si>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</si>
  <si>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</si>
  <si>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</si>
  <si>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</si>
  <si>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</si>
  <si>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</si>
  <si>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</si>
  <si>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</si>
  <si>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</si>
  <si>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</si>
  <si>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</si>
  <si>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</si>
  <si>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</si>
  <si>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</si>
  <si>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</si>
  <si>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</si>
  <si>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</si>
  <si>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</si>
  <si>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</si>
  <si>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</si>
  <si>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</si>
  <si>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</si>
  <si>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</si>
  <si>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</si>
  <si>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</si>
  <si>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</si>
  <si>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</si>
  <si>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</si>
  <si>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</si>
  <si>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</si>
  <si>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</si>
  <si>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</si>
  <si>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</si>
  <si>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</si>
  <si>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</si>
  <si>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</si>
  <si>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</si>
  <si>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</si>
  <si>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</si>
  <si>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</si>
  <si>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</si>
  <si>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</si>
  <si>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</si>
  <si>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</si>
  <si>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</si>
  <si>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</si>
  <si>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</si>
  <si>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</si>
  <si>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</si>
  <si>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</si>
  <si>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</si>
  <si>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</si>
  <si>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</si>
  <si>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</si>
  <si>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</si>
  <si>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</si>
  <si>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</si>
  <si>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</si>
  <si>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</si>
  <si>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</si>
  <si>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</si>
  <si>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</si>
  <si>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</si>
  <si>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</si>
  <si>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</si>
  <si>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</si>
  <si>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</si>
  <si>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</si>
  <si>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</si>
  <si>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</si>
  <si>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</si>
  <si>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</si>
  <si>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</si>
  <si>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</si>
  <si>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</si>
  <si>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</si>
  <si>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</si>
  <si>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</si>
  <si>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</si>
  <si>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</si>
  <si>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</si>
  <si>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</si>
  <si>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</si>
  <si>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</si>
  <si>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</si>
  <si>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</si>
  <si>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</si>
  <si>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</si>
  <si>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</si>
  <si>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</si>
  <si>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</si>
  <si>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</si>
  <si>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</si>
  <si>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</si>
  <si>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</si>
  <si>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</si>
  <si>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</si>
  <si>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</si>
  <si>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</si>
  <si>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</si>
  <si>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</si>
  <si>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</si>
  <si>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</si>
  <si>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</si>
  <si>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</si>
  <si>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</si>
  <si>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</si>
  <si>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</si>
  <si>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</si>
  <si>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</si>
  <si>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</si>
  <si>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</si>
  <si>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</si>
  <si>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</si>
  <si>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</si>
  <si>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</si>
  <si>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</si>
  <si>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</si>
  <si>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</si>
  <si>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</si>
  <si>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</si>
  <si>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</si>
  <si>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</si>
  <si>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</si>
  <si>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</si>
  <si>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</si>
  <si>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</si>
  <si>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</si>
  <si>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</si>
  <si>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</si>
  <si>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</si>
  <si>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</si>
  <si>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</si>
  <si>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</si>
  <si>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</si>
  <si>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</si>
  <si>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</si>
  <si>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</si>
  <si>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</si>
  <si>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</si>
  <si>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</si>
  <si>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</si>
  <si>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</si>
  <si>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</si>
  <si>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</si>
  <si>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</si>
  <si>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</si>
  <si>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</si>
  <si>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</si>
  <si>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</si>
  <si>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</si>
  <si>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</si>
  <si>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</si>
  <si>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</si>
  <si>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</si>
  <si>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</si>
  <si>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</si>
  <si>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</si>
  <si>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</si>
  <si>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</si>
  <si>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</si>
  <si>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</si>
  <si>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</si>
  <si>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</si>
  <si>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</si>
  <si>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</si>
  <si>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</si>
  <si>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</si>
  <si>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</si>
  <si>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</si>
  <si>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</si>
  <si>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</si>
  <si>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</si>
  <si>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</si>
  <si>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</si>
  <si>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</si>
  <si>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</si>
  <si>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</si>
  <si>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</si>
  <si>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</si>
  <si>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</si>
  <si>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</si>
  <si>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</si>
  <si>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</si>
  <si>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</si>
  <si>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</si>
  <si>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</si>
  <si>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</si>
  <si>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</si>
  <si>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</si>
  <si>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</si>
  <si>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</si>
  <si>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</si>
  <si>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</si>
  <si>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</si>
  <si>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</si>
  <si>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</si>
  <si>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</si>
  <si>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</si>
  <si>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</si>
  <si>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</si>
  <si>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</si>
  <si>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</si>
  <si>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</si>
  <si>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</si>
  <si>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</si>
  <si>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</si>
  <si>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</si>
  <si>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</si>
  <si>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</si>
  <si>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</si>
  <si>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</si>
  <si>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</si>
  <si>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</si>
  <si>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</si>
  <si>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</si>
  <si>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</si>
  <si>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</si>
  <si>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</si>
  <si>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</si>
  <si>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</si>
  <si>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</si>
  <si>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</si>
  <si>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</si>
  <si>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</si>
  <si>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</si>
  <si>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</si>
  <si>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</si>
  <si>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</si>
  <si>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</si>
  <si>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</si>
  <si>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</si>
  <si>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</si>
  <si>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</si>
  <si>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</si>
  <si>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</si>
  <si>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</si>
  <si>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</si>
  <si>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</si>
  <si>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</si>
  <si>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</si>
  <si>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</si>
  <si>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</si>
  <si>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</si>
  <si>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</si>
  <si>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</si>
  <si>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</si>
  <si>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</si>
  <si>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</si>
  <si>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</si>
  <si>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</si>
  <si>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</si>
  <si>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</si>
  <si>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</si>
  <si>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</si>
  <si>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</si>
  <si>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</si>
  <si>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</si>
  <si>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</si>
  <si>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</si>
  <si>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</si>
  <si>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</si>
  <si>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</si>
  <si>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</si>
  <si>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</si>
  <si>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</si>
  <si>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</si>
  <si>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</si>
  <si>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</si>
  <si>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</si>
  <si>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</si>
  <si>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</si>
  <si>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</si>
  <si>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</si>
  <si>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</si>
  <si>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</si>
  <si>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</si>
  <si>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</si>
  <si>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</si>
  <si>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</si>
  <si>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</si>
  <si>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</si>
  <si>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</si>
  <si>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</si>
  <si>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</si>
  <si>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</si>
  <si>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</si>
  <si>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</si>
  <si>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</si>
  <si>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</si>
  <si>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</si>
  <si>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</si>
  <si>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</si>
  <si>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</si>
  <si>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</si>
  <si>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</si>
  <si>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</si>
  <si>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</si>
  <si>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</si>
  <si>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</si>
  <si>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</si>
  <si>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</si>
  <si>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</si>
  <si>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</si>
  <si>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</si>
  <si>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</si>
  <si>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</si>
  <si>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</si>
  <si>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</si>
  <si>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</si>
  <si>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</si>
  <si>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</si>
  <si>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</si>
  <si>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</si>
  <si>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</si>
  <si>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</si>
  <si>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</si>
  <si>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</si>
  <si>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</si>
  <si>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</si>
  <si>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</si>
  <si>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</si>
  <si>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</si>
  <si>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</si>
  <si>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</si>
  <si>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</si>
  <si>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</si>
  <si>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</si>
  <si>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</si>
  <si>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</si>
  <si>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</si>
  <si>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</si>
  <si>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</si>
  <si>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</si>
  <si>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</si>
  <si>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</si>
  <si>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</si>
  <si>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</si>
  <si>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</si>
  <si>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</si>
  <si>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</si>
  <si>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</si>
  <si>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</si>
  <si>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</si>
  <si>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</si>
  <si>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</si>
  <si>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</si>
  <si>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</si>
  <si>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</si>
  <si>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</si>
  <si>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</si>
  <si>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</si>
  <si>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</si>
  <si>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</si>
  <si>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</si>
  <si>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</si>
  <si>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</si>
  <si>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</si>
  <si>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</si>
  <si>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</si>
  <si>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</si>
  <si>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</si>
  <si>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</si>
  <si>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</si>
  <si>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</si>
  <si>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</si>
  <si>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</si>
  <si>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</si>
  <si>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</si>
  <si>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</si>
  <si>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</si>
  <si>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</si>
  <si>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</si>
  <si>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</si>
  <si>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</si>
  <si>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</si>
  <si>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</si>
  <si>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</si>
  <si>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</si>
  <si>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</si>
  <si>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</si>
  <si>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</si>
  <si>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</si>
  <si>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</si>
  <si>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</si>
  <si>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</si>
  <si>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</si>
  <si>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</si>
  <si>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</si>
  <si>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</si>
  <si>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</si>
  <si>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</si>
  <si>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</si>
  <si>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</si>
  <si>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</si>
  <si>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</si>
  <si>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</si>
  <si>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</si>
  <si>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</si>
  <si>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</si>
  <si>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</si>
  <si>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</si>
  <si>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</si>
  <si>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</si>
  <si>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</si>
  <si>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</si>
  <si>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</si>
  <si>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</si>
  <si>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</si>
  <si>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</si>
  <si>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</si>
  <si>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</si>
  <si>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</si>
  <si>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</si>
  <si>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</si>
  <si>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</si>
  <si>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</si>
  <si>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</si>
  <si>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</si>
  <si>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</si>
  <si>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</si>
  <si>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</si>
  <si>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</si>
  <si>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</si>
  <si>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</si>
  <si>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</si>
  <si>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</si>
  <si>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</si>
  <si>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</si>
  <si>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</si>
  <si>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</si>
  <si>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</si>
  <si>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</si>
  <si>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</si>
  <si>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</si>
  <si>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</si>
  <si>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</si>
  <si>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</si>
  <si>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</si>
  <si>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</si>
  <si>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</si>
  <si>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</si>
  <si>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</si>
  <si>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</si>
  <si>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</si>
  <si>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</si>
  <si>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</si>
  <si>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</si>
  <si>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</si>
  <si>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</si>
  <si>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</si>
  <si>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</si>
  <si>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</si>
  <si>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</si>
  <si>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</si>
  <si>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</si>
  <si>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</si>
  <si>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</si>
  <si>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</si>
  <si>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</si>
  <si>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</si>
  <si>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</si>
  <si>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</si>
  <si>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</si>
  <si>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</si>
  <si>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</si>
  <si>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</si>
  <si>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</si>
  <si>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</si>
  <si>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</si>
  <si>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</si>
  <si>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</si>
  <si>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</si>
  <si>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</si>
  <si>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</si>
  <si>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</si>
  <si>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</si>
  <si>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</si>
  <si>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</si>
  <si>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</si>
  <si>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</si>
  <si>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</si>
  <si>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</si>
  <si>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</si>
  <si>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</si>
  <si>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</si>
  <si>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</si>
  <si>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</si>
  <si>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</si>
  <si>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</si>
  <si>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</si>
  <si>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</si>
  <si>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</si>
  <si>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</si>
  <si>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</si>
  <si>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</si>
  <si>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</si>
  <si>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</si>
  <si>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</si>
  <si>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</si>
  <si>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</si>
  <si>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</si>
  <si>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</si>
  <si>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</si>
  <si>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</si>
  <si>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</si>
  <si>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</si>
  <si>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</si>
  <si>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</si>
  <si>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</si>
  <si>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</si>
  <si>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</si>
  <si>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</si>
  <si>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</si>
  <si>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</si>
  <si>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</si>
  <si>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</si>
  <si>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</si>
  <si>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</si>
  <si>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</si>
  <si>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</si>
  <si>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</si>
  <si>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</si>
  <si>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</si>
  <si>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</si>
  <si>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</si>
  <si>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</si>
  <si>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</si>
  <si>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</si>
  <si>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</si>
  <si>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</si>
  <si>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</si>
  <si>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</si>
  <si>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</si>
  <si>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</si>
  <si>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</si>
  <si>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</si>
  <si>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</si>
  <si>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Bor (district)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</si>
</sst>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1362</c:v>
                </c:pt>
                <c:pt idx="1">
                  <c:v>1767</c:v>
                </c:pt>
                <c:pt idx="2">
                  <c:v>1932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1661</c:v>
                </c:pt>
                <c:pt idx="1">
                  <c:v>2215</c:v>
                </c:pt>
                <c:pt idx="2">
                  <c:v>2453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1603712"/>
        <c:axId val="201755264"/>
      </c:barChart>
      <c:catAx>
        <c:axId val="201603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755264"/>
        <c:crosses val="autoZero"/>
        <c:auto val="1"/>
        <c:lblAlgn val="ctr"/>
        <c:lblOffset val="100"/>
        <c:noMultiLvlLbl val="0"/>
      </c:catAx>
      <c:valAx>
        <c:axId val="201755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37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3142</c:v>
                </c:pt>
                <c:pt idx="1">
                  <c:v>2803</c:v>
                </c:pt>
                <c:pt idx="2">
                  <c:v>2581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5135872"/>
        <c:axId val="205137408"/>
      </c:barChart>
      <c:catAx>
        <c:axId val="205135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5137408"/>
        <c:crosses val="autoZero"/>
        <c:auto val="1"/>
        <c:lblAlgn val="ctr"/>
        <c:lblOffset val="100"/>
        <c:noMultiLvlLbl val="0"/>
      </c:catAx>
      <c:valAx>
        <c:axId val="205137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51358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102</c:v>
                </c:pt>
                <c:pt idx="1">
                  <c:v>113</c:v>
                </c:pt>
                <c:pt idx="2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5224576"/>
        <c:axId val="205227520"/>
      </c:barChart>
      <c:catAx>
        <c:axId val="2052245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5227520"/>
        <c:crosses val="autoZero"/>
        <c:auto val="1"/>
        <c:lblAlgn val="ctr"/>
        <c:lblOffset val="100"/>
        <c:noMultiLvlLbl val="0"/>
      </c:catAx>
      <c:valAx>
        <c:axId val="20522752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52245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99</c:v>
                </c:pt>
                <c:pt idx="1">
                  <c:v>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5248000"/>
        <c:axId val="205249536"/>
      </c:barChart>
      <c:catAx>
        <c:axId val="2052480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5249536"/>
        <c:crosses val="autoZero"/>
        <c:auto val="1"/>
        <c:lblAlgn val="ctr"/>
        <c:lblOffset val="100"/>
        <c:noMultiLvlLbl val="0"/>
      </c:catAx>
      <c:valAx>
        <c:axId val="20524953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52480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34299</c:v>
                </c:pt>
                <c:pt idx="1">
                  <c:v>32654</c:v>
                </c:pt>
                <c:pt idx="2">
                  <c:v>32128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5537280"/>
        <c:axId val="205538816"/>
      </c:barChart>
      <c:catAx>
        <c:axId val="205537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5538816"/>
        <c:crosses val="autoZero"/>
        <c:auto val="1"/>
        <c:lblAlgn val="ctr"/>
        <c:lblOffset val="100"/>
        <c:noMultiLvlLbl val="0"/>
      </c:catAx>
      <c:valAx>
        <c:axId val="205538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55372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14.437214970907375</c:v>
                </c:pt>
                <c:pt idx="1">
                  <c:v>57.643693977040414</c:v>
                </c:pt>
                <c:pt idx="2">
                  <c:v>27.91909105205221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73</c:v>
                </c:pt>
                <c:pt idx="1">
                  <c:v>65</c:v>
                </c:pt>
                <c:pt idx="2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1</c:v>
                </c:pt>
                <c:pt idx="1">
                  <c:v>2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6297344"/>
        <c:axId val="206319616"/>
      </c:barChart>
      <c:catAx>
        <c:axId val="206297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6319616"/>
        <c:crosses val="autoZero"/>
        <c:auto val="1"/>
        <c:lblAlgn val="ctr"/>
        <c:lblOffset val="100"/>
        <c:noMultiLvlLbl val="0"/>
      </c:catAx>
      <c:valAx>
        <c:axId val="206319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62973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3</c:v>
                </c:pt>
                <c:pt idx="1">
                  <c:v>3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6876672"/>
        <c:axId val="206879744"/>
      </c:barChart>
      <c:catAx>
        <c:axId val="206876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6879744"/>
        <c:crosses val="autoZero"/>
        <c:auto val="1"/>
        <c:lblAlgn val="ctr"/>
        <c:lblOffset val="100"/>
        <c:noMultiLvlLbl val="0"/>
      </c:catAx>
      <c:valAx>
        <c:axId val="20687974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6876672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81.099999999999994</c:v>
                </c:pt>
                <c:pt idx="1">
                  <c:v>85</c:v>
                </c:pt>
                <c:pt idx="2">
                  <c:v>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81.3</c:v>
                </c:pt>
                <c:pt idx="1">
                  <c:v>88.3</c:v>
                </c:pt>
                <c:pt idx="2">
                  <c:v>91.6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14396928"/>
        <c:axId val="214398848"/>
      </c:barChart>
      <c:catAx>
        <c:axId val="214396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4398848"/>
        <c:crosses val="autoZero"/>
        <c:auto val="1"/>
        <c:lblAlgn val="ctr"/>
        <c:lblOffset val="100"/>
        <c:noMultiLvlLbl val="0"/>
      </c:catAx>
      <c:valAx>
        <c:axId val="2143988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439692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1542</c:v>
                </c:pt>
                <c:pt idx="1">
                  <c:v>1231</c:v>
                </c:pt>
                <c:pt idx="2">
                  <c:v>1135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14799488"/>
        <c:axId val="214801408"/>
      </c:barChart>
      <c:catAx>
        <c:axId val="214799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4801408"/>
        <c:crosses val="autoZero"/>
        <c:auto val="1"/>
        <c:lblAlgn val="ctr"/>
        <c:lblOffset val="100"/>
        <c:noMultiLvlLbl val="0"/>
      </c:catAx>
      <c:valAx>
        <c:axId val="214801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4799488"/>
        <c:crosses val="autoZero"/>
        <c:crossBetween val="between"/>
        <c:majorUnit val="3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40</c:v>
                </c:pt>
                <c:pt idx="1">
                  <c:v>49</c:v>
                </c:pt>
                <c:pt idx="2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52</c:v>
                </c:pt>
                <c:pt idx="1">
                  <c:v>59</c:v>
                </c:pt>
                <c:pt idx="2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15085056"/>
        <c:axId val="215086976"/>
      </c:barChart>
      <c:catAx>
        <c:axId val="215085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5086976"/>
        <c:crosses val="autoZero"/>
        <c:auto val="1"/>
        <c:lblAlgn val="ctr"/>
        <c:lblOffset val="100"/>
        <c:noMultiLvlLbl val="0"/>
      </c:catAx>
      <c:valAx>
        <c:axId val="215086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50850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328</c:v>
                </c:pt>
                <c:pt idx="1">
                  <c:v>507</c:v>
                </c:pt>
                <c:pt idx="2">
                  <c:v>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208</c:v>
                </c:pt>
                <c:pt idx="1">
                  <c:v>217</c:v>
                </c:pt>
                <c:pt idx="2">
                  <c:v>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2035584"/>
        <c:axId val="202037504"/>
      </c:barChart>
      <c:catAx>
        <c:axId val="202035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037504"/>
        <c:crosses val="autoZero"/>
        <c:auto val="1"/>
        <c:lblAlgn val="ctr"/>
        <c:lblOffset val="100"/>
        <c:noMultiLvlLbl val="0"/>
      </c:catAx>
      <c:valAx>
        <c:axId val="202037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0355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319</c:v>
                </c:pt>
                <c:pt idx="1">
                  <c:v>320</c:v>
                </c:pt>
                <c:pt idx="2">
                  <c:v>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358</c:v>
                </c:pt>
                <c:pt idx="1">
                  <c:v>412</c:v>
                </c:pt>
                <c:pt idx="2">
                  <c:v>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16176896"/>
        <c:axId val="216307200"/>
      </c:barChart>
      <c:catAx>
        <c:axId val="216176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6307200"/>
        <c:crosses val="autoZero"/>
        <c:auto val="1"/>
        <c:lblAlgn val="ctr"/>
        <c:lblOffset val="100"/>
        <c:noMultiLvlLbl val="0"/>
      </c:catAx>
      <c:valAx>
        <c:axId val="216307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6176896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1.8399119358389684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1.9509749960685643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1.9863579179116213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2.1858782827488596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2.1072495675420666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2.2586098443151439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2.354930020443466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2.7018792262934426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2.8355480421449912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3.4242805472558575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3.5638465167479163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3.7358468312627768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4.3462022330555117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4.9889919798710487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4.6636656707029402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2.8905881427897469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1.990289353671961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1.2511794307281019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18311296"/>
        <c:axId val="218341760"/>
      </c:barChart>
      <c:catAx>
        <c:axId val="21831129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218341760"/>
        <c:crosses val="autoZero"/>
        <c:auto val="1"/>
        <c:lblAlgn val="ctr"/>
        <c:lblOffset val="100"/>
        <c:noMultiLvlLbl val="0"/>
      </c:catAx>
      <c:valAx>
        <c:axId val="21834176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21831129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1.8133747444566757</c:v>
                </c:pt>
                <c:pt idx="1">
                  <c:v>2.0138779682339991</c:v>
                </c:pt>
                <c:pt idx="2">
                  <c:v>2.1210095927032553</c:v>
                </c:pt>
                <c:pt idx="3">
                  <c:v>2.2753184462965876</c:v>
                </c:pt>
                <c:pt idx="4">
                  <c:v>2.3441185721025319</c:v>
                </c:pt>
                <c:pt idx="5">
                  <c:v>2.6871363421921686</c:v>
                </c:pt>
                <c:pt idx="6">
                  <c:v>2.7579021858782826</c:v>
                </c:pt>
                <c:pt idx="7">
                  <c:v>3.0114797924201917</c:v>
                </c:pt>
                <c:pt idx="8">
                  <c:v>3.1883944016354775</c:v>
                </c:pt>
                <c:pt idx="9">
                  <c:v>3.5717093882685957</c:v>
                </c:pt>
                <c:pt idx="10">
                  <c:v>3.5952980028306341</c:v>
                </c:pt>
                <c:pt idx="11">
                  <c:v>3.4547491743984899</c:v>
                </c:pt>
                <c:pt idx="12">
                  <c:v>3.955024374901714</c:v>
                </c:pt>
                <c:pt idx="13">
                  <c:v>4.2469334801069349</c:v>
                </c:pt>
                <c:pt idx="14">
                  <c:v>3.7938355087277871</c:v>
                </c:pt>
                <c:pt idx="15">
                  <c:v>2.1308381821041045</c:v>
                </c:pt>
                <c:pt idx="16">
                  <c:v>1.2462651360276773</c:v>
                </c:pt>
                <c:pt idx="17">
                  <c:v>0.71650416732190603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19435008"/>
        <c:axId val="219436544"/>
      </c:barChart>
      <c:catAx>
        <c:axId val="21943500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219436544"/>
        <c:crosses val="autoZero"/>
        <c:auto val="1"/>
        <c:lblAlgn val="ctr"/>
        <c:lblOffset val="100"/>
        <c:noMultiLvlLbl val="0"/>
      </c:catAx>
      <c:valAx>
        <c:axId val="21943654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943500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0.38842578448915466</c:v>
                </c:pt>
                <c:pt idx="1">
                  <c:v>0.44448538725501485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2.1407061493475323</c:v>
                </c:pt>
                <c:pt idx="1">
                  <c:v>0.70242509384859864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15.964736175969973</c:v>
                </c:pt>
                <c:pt idx="1">
                  <c:v>6.7916445959328442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24.246061187971893</c:v>
                </c:pt>
                <c:pt idx="1">
                  <c:v>20.591418898689572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42.196569632959459</c:v>
                </c:pt>
                <c:pt idx="1">
                  <c:v>56.723705119642567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4.8182254615283897</c:v>
                </c:pt>
                <c:pt idx="1">
                  <c:v>5.0344303447640542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10.2452756077336</c:v>
                </c:pt>
                <c:pt idx="1">
                  <c:v>9.7118905598673457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21161728"/>
        <c:axId val="221193728"/>
      </c:barChart>
      <c:catAx>
        <c:axId val="221161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1193728"/>
        <c:crosses val="autoZero"/>
        <c:auto val="1"/>
        <c:lblAlgn val="ctr"/>
        <c:lblOffset val="100"/>
        <c:noMultiLvlLbl val="0"/>
      </c:catAx>
      <c:valAx>
        <c:axId val="2211937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116172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34.009077816086936</c:v>
                </c:pt>
                <c:pt idx="1">
                  <c:v>26.319062204923881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29.893510234364772</c:v>
                </c:pt>
                <c:pt idx="1">
                  <c:v>36.475438152046245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35.660978483830142</c:v>
                </c:pt>
                <c:pt idx="1">
                  <c:v>36.701135395315632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0.43643346571815123</c:v>
                </c:pt>
                <c:pt idx="1">
                  <c:v>0.50436424771423971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24155904"/>
        <c:axId val="224169984"/>
      </c:barChart>
      <c:catAx>
        <c:axId val="2241559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4169984"/>
        <c:crosses val="autoZero"/>
        <c:auto val="1"/>
        <c:lblAlgn val="ctr"/>
        <c:lblOffset val="100"/>
        <c:noMultiLvlLbl val="0"/>
      </c:catAx>
      <c:valAx>
        <c:axId val="2241699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415590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4</c:v>
                </c:pt>
                <c:pt idx="1">
                  <c:v>5</c:v>
                </c:pt>
                <c:pt idx="2">
                  <c:v>33</c:v>
                </c:pt>
                <c:pt idx="3">
                  <c:v>53</c:v>
                </c:pt>
                <c:pt idx="4">
                  <c:v>84</c:v>
                </c:pt>
                <c:pt idx="5">
                  <c:v>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3</c:v>
                </c:pt>
                <c:pt idx="1">
                  <c:v>6</c:v>
                </c:pt>
                <c:pt idx="2">
                  <c:v>28</c:v>
                </c:pt>
                <c:pt idx="3">
                  <c:v>44</c:v>
                </c:pt>
                <c:pt idx="4">
                  <c:v>34</c:v>
                </c:pt>
                <c:pt idx="5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224487680"/>
        <c:axId val="224899072"/>
      </c:barChart>
      <c:catAx>
        <c:axId val="2244876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4899072"/>
        <c:crosses val="autoZero"/>
        <c:auto val="1"/>
        <c:lblAlgn val="ctr"/>
        <c:lblOffset val="100"/>
        <c:noMultiLvlLbl val="0"/>
      </c:catAx>
      <c:valAx>
        <c:axId val="22489907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44876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1.46</c:v>
                </c:pt>
                <c:pt idx="1">
                  <c:v>0.43</c:v>
                </c:pt>
                <c:pt idx="3">
                  <c:v>0.66</c:v>
                </c:pt>
                <c:pt idx="4">
                  <c:v>1.38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225659520"/>
        <c:axId val="225789440"/>
      </c:barChart>
      <c:catAx>
        <c:axId val="2256595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5789440"/>
        <c:crosses val="autoZero"/>
        <c:auto val="1"/>
        <c:lblAlgn val="ctr"/>
        <c:lblOffset val="100"/>
        <c:noMultiLvlLbl val="0"/>
      </c:catAx>
      <c:valAx>
        <c:axId val="22578944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565952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72.727272727272734</c:v>
                </c:pt>
                <c:pt idx="1">
                  <c:v>61.764705882352942</c:v>
                </c:pt>
                <c:pt idx="2">
                  <c:v>24.565146045290451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27.27272727272727</c:v>
                </c:pt>
                <c:pt idx="1">
                  <c:v>38.235294117647058</c:v>
                </c:pt>
                <c:pt idx="2">
                  <c:v>75.434853954709553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25999872"/>
        <c:axId val="226011392"/>
      </c:barChart>
      <c:catAx>
        <c:axId val="2259998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6011392"/>
        <c:crosses val="autoZero"/>
        <c:auto val="1"/>
        <c:lblAlgn val="ctr"/>
        <c:lblOffset val="100"/>
        <c:noMultiLvlLbl val="0"/>
      </c:catAx>
      <c:valAx>
        <c:axId val="22601139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599987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18.5</c:v>
                </c:pt>
                <c:pt idx="1">
                  <c:v>14.6</c:v>
                </c:pt>
                <c:pt idx="2">
                  <c:v>20.9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26065408"/>
        <c:axId val="226084736"/>
      </c:barChart>
      <c:catAx>
        <c:axId val="226065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6084736"/>
        <c:crosses val="autoZero"/>
        <c:auto val="1"/>
        <c:lblAlgn val="ctr"/>
        <c:lblOffset val="100"/>
        <c:noMultiLvlLbl val="0"/>
      </c:catAx>
      <c:valAx>
        <c:axId val="226084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60654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342</c:v>
                </c:pt>
                <c:pt idx="1">
                  <c:v>390</c:v>
                </c:pt>
                <c:pt idx="2">
                  <c:v>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313</c:v>
                </c:pt>
                <c:pt idx="1">
                  <c:v>375</c:v>
                </c:pt>
                <c:pt idx="2">
                  <c:v>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26707328"/>
        <c:axId val="226708864"/>
      </c:barChart>
      <c:catAx>
        <c:axId val="226707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6708864"/>
        <c:crosses val="autoZero"/>
        <c:auto val="1"/>
        <c:lblAlgn val="ctr"/>
        <c:lblOffset val="100"/>
        <c:noMultiLvlLbl val="0"/>
      </c:catAx>
      <c:valAx>
        <c:axId val="226708864"/>
        <c:scaling>
          <c:orientation val="minMax"/>
          <c:max val="16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26707328"/>
        <c:crosses val="autoZero"/>
        <c:crossBetween val="between"/>
        <c:majorUnit val="2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5156</c:v>
                </c:pt>
                <c:pt idx="1">
                  <c:v>4391</c:v>
                </c:pt>
                <c:pt idx="2">
                  <c:v>3963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3360</c:v>
                </c:pt>
                <c:pt idx="1">
                  <c:v>2805</c:v>
                </c:pt>
                <c:pt idx="2">
                  <c:v>2444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2468352"/>
        <c:axId val="202494720"/>
      </c:barChart>
      <c:catAx>
        <c:axId val="202468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2494720"/>
        <c:crosses val="autoZero"/>
        <c:auto val="1"/>
        <c:lblAlgn val="ctr"/>
        <c:lblOffset val="100"/>
        <c:noMultiLvlLbl val="0"/>
      </c:catAx>
      <c:valAx>
        <c:axId val="202494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246835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1138</c:v>
                </c:pt>
                <c:pt idx="1">
                  <c:v>1372</c:v>
                </c:pt>
                <c:pt idx="2">
                  <c:v>1103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1236</c:v>
                </c:pt>
                <c:pt idx="1">
                  <c:v>1405</c:v>
                </c:pt>
                <c:pt idx="2">
                  <c:v>1164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27177984"/>
        <c:axId val="227179520"/>
      </c:barChart>
      <c:catAx>
        <c:axId val="227177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7179520"/>
        <c:crosses val="autoZero"/>
        <c:auto val="1"/>
        <c:lblAlgn val="ctr"/>
        <c:lblOffset val="100"/>
        <c:noMultiLvlLbl val="0"/>
      </c:catAx>
      <c:valAx>
        <c:axId val="2271795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271779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34.082660110057375</c:v>
                </c:pt>
                <c:pt idx="1">
                  <c:v>33.191916075285405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32.150802013815714</c:v>
                </c:pt>
                <c:pt idx="1">
                  <c:v>29.890465905584694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14.032314717246225</c:v>
                </c:pt>
                <c:pt idx="1">
                  <c:v>18.258253625424249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9.747102212855637</c:v>
                </c:pt>
                <c:pt idx="1">
                  <c:v>12.218451095340944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5.2101627444093195</c:v>
                </c:pt>
                <c:pt idx="1">
                  <c:v>4.1885220610922556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4.7769582016157361</c:v>
                </c:pt>
                <c:pt idx="1">
                  <c:v>2.2523912372724468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227212288"/>
        <c:axId val="227224192"/>
      </c:barChart>
      <c:catAx>
        <c:axId val="2272122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7224192"/>
        <c:crosses val="autoZero"/>
        <c:auto val="1"/>
        <c:lblAlgn val="ctr"/>
        <c:lblOffset val="100"/>
        <c:noMultiLvlLbl val="0"/>
      </c:catAx>
      <c:valAx>
        <c:axId val="22722419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721228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55.54</c:v>
                </c:pt>
                <c:pt idx="1">
                  <c:v>38.5</c:v>
                </c:pt>
                <c:pt idx="2">
                  <c:v>4.92</c:v>
                </c:pt>
                <c:pt idx="3">
                  <c:v>0.71</c:v>
                </c:pt>
                <c:pt idx="4">
                  <c:v>0.33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60.92</c:v>
                </c:pt>
                <c:pt idx="1">
                  <c:v>31.91</c:v>
                </c:pt>
                <c:pt idx="2">
                  <c:v>5.76</c:v>
                </c:pt>
                <c:pt idx="3">
                  <c:v>0.99</c:v>
                </c:pt>
                <c:pt idx="4">
                  <c:v>0.42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227541376"/>
        <c:axId val="227543296"/>
      </c:barChart>
      <c:catAx>
        <c:axId val="2275413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7543296"/>
        <c:crosses val="autoZero"/>
        <c:auto val="1"/>
        <c:lblAlgn val="ctr"/>
        <c:lblOffset val="100"/>
        <c:noMultiLvlLbl val="0"/>
      </c:catAx>
      <c:valAx>
        <c:axId val="2275432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754137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68284</c:v>
                </c:pt>
                <c:pt idx="1">
                  <c:v>76909</c:v>
                </c:pt>
                <c:pt idx="2">
                  <c:v>87826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27572736"/>
        <c:axId val="227596160"/>
      </c:barChart>
      <c:catAx>
        <c:axId val="227572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7596160"/>
        <c:crosses val="autoZero"/>
        <c:auto val="1"/>
        <c:lblAlgn val="ctr"/>
        <c:lblOffset val="100"/>
        <c:noMultiLvlLbl val="0"/>
      </c:catAx>
      <c:valAx>
        <c:axId val="2275961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7572736"/>
        <c:crosses val="autoZero"/>
        <c:crossBetween val="between"/>
        <c:majorUnit val="20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12489</c:v>
                </c:pt>
                <c:pt idx="1">
                  <c:v>12979</c:v>
                </c:pt>
                <c:pt idx="2">
                  <c:v>13505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18147</c:v>
                </c:pt>
                <c:pt idx="1">
                  <c:v>18974</c:v>
                </c:pt>
                <c:pt idx="2">
                  <c:v>19899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27836288"/>
        <c:axId val="227838592"/>
      </c:barChart>
      <c:catAx>
        <c:axId val="227836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7838592"/>
        <c:crosses val="autoZero"/>
        <c:auto val="1"/>
        <c:lblAlgn val="ctr"/>
        <c:lblOffset val="100"/>
        <c:noMultiLvlLbl val="0"/>
      </c:catAx>
      <c:valAx>
        <c:axId val="2278385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78362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27</c:v>
                </c:pt>
                <c:pt idx="1">
                  <c:v>20.399999999999999</c:v>
                </c:pt>
                <c:pt idx="2">
                  <c:v>1.5</c:v>
                </c:pt>
                <c:pt idx="3">
                  <c:v>51.1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86.256948733786288</c:v>
                </c:pt>
                <c:pt idx="1">
                  <c:v>98.031374961550284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13.743051266213712</c:v>
                </c:pt>
                <c:pt idx="1">
                  <c:v>1.9686250384497079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228568064"/>
        <c:axId val="228569856"/>
      </c:barChart>
      <c:catAx>
        <c:axId val="2285680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8569856"/>
        <c:crosses val="autoZero"/>
        <c:auto val="1"/>
        <c:lblAlgn val="ctr"/>
        <c:lblOffset val="100"/>
        <c:noMultiLvlLbl val="0"/>
      </c:catAx>
      <c:valAx>
        <c:axId val="22856985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8568064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90</c:v>
                </c:pt>
                <c:pt idx="1">
                  <c:v>84</c:v>
                </c:pt>
                <c:pt idx="2">
                  <c:v>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28610816"/>
        <c:axId val="228612736"/>
      </c:barChart>
      <c:catAx>
        <c:axId val="228610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8612736"/>
        <c:crosses val="autoZero"/>
        <c:auto val="1"/>
        <c:lblAlgn val="ctr"/>
        <c:lblOffset val="100"/>
        <c:noMultiLvlLbl val="0"/>
      </c:catAx>
      <c:valAx>
        <c:axId val="228612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86108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7.9</c:v>
                </c:pt>
                <c:pt idx="1">
                  <c:v>7.5</c:v>
                </c:pt>
                <c:pt idx="2">
                  <c:v>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29345536"/>
        <c:axId val="229388288"/>
      </c:barChart>
      <c:catAx>
        <c:axId val="229345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9388288"/>
        <c:crosses val="autoZero"/>
        <c:auto val="1"/>
        <c:lblAlgn val="ctr"/>
        <c:lblOffset val="100"/>
        <c:noMultiLvlLbl val="0"/>
      </c:catAx>
      <c:valAx>
        <c:axId val="229388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9345536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10.1</c:v>
                </c:pt>
                <c:pt idx="1">
                  <c:v>13.1</c:v>
                </c:pt>
                <c:pt idx="2">
                  <c:v>13.8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29417728"/>
        <c:axId val="229419648"/>
      </c:barChart>
      <c:catAx>
        <c:axId val="229417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9419648"/>
        <c:crosses val="autoZero"/>
        <c:auto val="1"/>
        <c:lblAlgn val="ctr"/>
        <c:lblOffset val="100"/>
        <c:noMultiLvlLbl val="0"/>
      </c:catAx>
      <c:valAx>
        <c:axId val="229419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94177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19.2</c:v>
                </c:pt>
                <c:pt idx="1">
                  <c:v>54.4</c:v>
                </c:pt>
                <c:pt idx="2">
                  <c:v>26.4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5.85</c:v>
                </c:pt>
                <c:pt idx="1">
                  <c:v>2.56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9.58</c:v>
                </c:pt>
                <c:pt idx="1">
                  <c:v>2.67</c:v>
                </c:pt>
                <c:pt idx="2">
                  <c:v>13.4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229540224"/>
        <c:axId val="229541760"/>
      </c:barChart>
      <c:catAx>
        <c:axId val="229540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9541760"/>
        <c:crosses val="autoZero"/>
        <c:auto val="1"/>
        <c:lblAlgn val="ctr"/>
        <c:lblOffset val="100"/>
        <c:noMultiLvlLbl val="0"/>
      </c:catAx>
      <c:valAx>
        <c:axId val="229541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295402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4.5999999999999996</c:v>
                </c:pt>
                <c:pt idx="1">
                  <c:v>3.7</c:v>
                </c:pt>
                <c:pt idx="2">
                  <c:v>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29724160"/>
        <c:axId val="229725696"/>
      </c:barChart>
      <c:catAx>
        <c:axId val="229724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9725696"/>
        <c:crosses val="autoZero"/>
        <c:auto val="1"/>
        <c:lblAlgn val="ctr"/>
        <c:lblOffset val="100"/>
        <c:noMultiLvlLbl val="0"/>
      </c:catAx>
      <c:valAx>
        <c:axId val="229725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972416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17.7</c:v>
                </c:pt>
                <c:pt idx="1">
                  <c:v>19.3</c:v>
                </c:pt>
                <c:pt idx="2">
                  <c:v>16.600000000000001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9.5</c:v>
                </c:pt>
                <c:pt idx="1">
                  <c:v>10.1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72.900000000000006</c:v>
                </c:pt>
                <c:pt idx="1">
                  <c:v>70.599999999999994</c:v>
                </c:pt>
                <c:pt idx="2">
                  <c:v>72.400000000000006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230174720"/>
        <c:axId val="230176256"/>
      </c:barChart>
      <c:catAx>
        <c:axId val="230174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0176256"/>
        <c:crosses val="autoZero"/>
        <c:auto val="1"/>
        <c:lblAlgn val="ctr"/>
        <c:lblOffset val="100"/>
        <c:noMultiLvlLbl val="0"/>
      </c:catAx>
      <c:valAx>
        <c:axId val="2301762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23017472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33983</c:v>
                </c:pt>
                <c:pt idx="1">
                  <c:v>39809</c:v>
                </c:pt>
                <c:pt idx="2">
                  <c:v>62411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5977</c:v>
                </c:pt>
                <c:pt idx="1">
                  <c:v>6384</c:v>
                </c:pt>
                <c:pt idx="2">
                  <c:v>13927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31503744"/>
        <c:axId val="231505280"/>
      </c:barChart>
      <c:catAx>
        <c:axId val="231503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1505280"/>
        <c:crosses val="autoZero"/>
        <c:auto val="1"/>
        <c:lblAlgn val="ctr"/>
        <c:lblOffset val="100"/>
        <c:noMultiLvlLbl val="0"/>
      </c:catAx>
      <c:valAx>
        <c:axId val="23150528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315037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96394</c:v>
                </c:pt>
                <c:pt idx="1">
                  <c:v>121594</c:v>
                </c:pt>
                <c:pt idx="2">
                  <c:v>173573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14749</c:v>
                </c:pt>
                <c:pt idx="1">
                  <c:v>21369</c:v>
                </c:pt>
                <c:pt idx="2">
                  <c:v>32671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31786752"/>
        <c:axId val="232673280"/>
      </c:barChart>
      <c:catAx>
        <c:axId val="2317867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2673280"/>
        <c:crosses val="autoZero"/>
        <c:auto val="1"/>
        <c:lblAlgn val="ctr"/>
        <c:lblOffset val="100"/>
        <c:noMultiLvlLbl val="0"/>
      </c:catAx>
      <c:valAx>
        <c:axId val="23267328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317867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2.8</c:v>
                </c:pt>
                <c:pt idx="1">
                  <c:v>3.1</c:v>
                </c:pt>
                <c:pt idx="2">
                  <c:v>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2.5</c:v>
                </c:pt>
                <c:pt idx="1">
                  <c:v>3.3</c:v>
                </c:pt>
                <c:pt idx="2">
                  <c:v>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64362880"/>
        <c:axId val="164426112"/>
      </c:barChart>
      <c:catAx>
        <c:axId val="1643628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4426112"/>
        <c:crosses val="autoZero"/>
        <c:auto val="1"/>
        <c:lblAlgn val="ctr"/>
        <c:lblOffset val="100"/>
        <c:noMultiLvlLbl val="0"/>
      </c:catAx>
      <c:valAx>
        <c:axId val="16442611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643628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22.4</c:v>
                </c:pt>
                <c:pt idx="1">
                  <c:v>23.7</c:v>
                </c:pt>
                <c:pt idx="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34</c:v>
                </c:pt>
                <c:pt idx="1">
                  <c:v>36.299999999999997</c:v>
                </c:pt>
                <c:pt idx="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65746944"/>
        <c:axId val="165761024"/>
      </c:barChart>
      <c:catAx>
        <c:axId val="165746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5761024"/>
        <c:crosses val="autoZero"/>
        <c:auto val="1"/>
        <c:lblAlgn val="ctr"/>
        <c:lblOffset val="100"/>
        <c:noMultiLvlLbl val="0"/>
      </c:catAx>
      <c:valAx>
        <c:axId val="1657610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574694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1037.75</c:v>
                </c:pt>
                <c:pt idx="1">
                  <c:v>1525.47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5779328"/>
        <c:axId val="165780864"/>
      </c:barChart>
      <c:catAx>
        <c:axId val="1657793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5780864"/>
        <c:crosses val="autoZero"/>
        <c:auto val="1"/>
        <c:lblAlgn val="ctr"/>
        <c:lblOffset val="100"/>
        <c:noMultiLvlLbl val="0"/>
      </c:catAx>
      <c:valAx>
        <c:axId val="1657808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57793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73493.77</c:v>
                </c:pt>
                <c:pt idx="1">
                  <c:v>83897.37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5897344"/>
        <c:axId val="165898880"/>
      </c:barChart>
      <c:catAx>
        <c:axId val="1658973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5898880"/>
        <c:crosses val="autoZero"/>
        <c:auto val="1"/>
        <c:lblAlgn val="ctr"/>
        <c:lblOffset val="100"/>
        <c:noMultiLvlLbl val="0"/>
      </c:catAx>
      <c:valAx>
        <c:axId val="165898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5897344"/>
        <c:crosses val="autoZero"/>
        <c:crossBetween val="between"/>
        <c:majorUnit val="20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95</c:v>
                </c:pt>
                <c:pt idx="1">
                  <c:v>95</c:v>
                </c:pt>
                <c:pt idx="2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72</c:v>
                </c:pt>
                <c:pt idx="1">
                  <c:v>65</c:v>
                </c:pt>
                <c:pt idx="2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5953920"/>
        <c:axId val="165955456"/>
      </c:barChart>
      <c:catAx>
        <c:axId val="165953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5955456"/>
        <c:crosses val="autoZero"/>
        <c:auto val="1"/>
        <c:lblAlgn val="ctr"/>
        <c:lblOffset val="100"/>
        <c:noMultiLvlLbl val="0"/>
      </c:catAx>
      <c:valAx>
        <c:axId val="165955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595392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19.8</c:v>
                </c:pt>
                <c:pt idx="1">
                  <c:v>18.2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56.1</c:v>
                </c:pt>
                <c:pt idx="1">
                  <c:v>51.6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24</c:v>
                </c:pt>
                <c:pt idx="1">
                  <c:v>30.2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203535104"/>
        <c:axId val="203537024"/>
      </c:barChart>
      <c:catAx>
        <c:axId val="203535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3537024"/>
        <c:crosses val="autoZero"/>
        <c:auto val="1"/>
        <c:lblAlgn val="ctr"/>
        <c:lblOffset val="100"/>
        <c:noMultiLvlLbl val="0"/>
      </c:catAx>
      <c:valAx>
        <c:axId val="2035370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353510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1362</c:v>
                </c:pt>
                <c:pt idx="1">
                  <c:v>1767</c:v>
                </c:pt>
                <c:pt idx="2">
                  <c:v>1932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1661</c:v>
                </c:pt>
                <c:pt idx="1">
                  <c:v>2215</c:v>
                </c:pt>
                <c:pt idx="2">
                  <c:v>2453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21024"/>
        <c:axId val="150322560"/>
      </c:barChart>
      <c:catAx>
        <c:axId val="150321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22560"/>
        <c:crosses val="autoZero"/>
        <c:auto val="1"/>
        <c:lblAlgn val="ctr"/>
        <c:lblOffset val="100"/>
        <c:noMultiLvlLbl val="0"/>
      </c:catAx>
      <c:valAx>
        <c:axId val="150322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210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328</c:v>
                </c:pt>
                <c:pt idx="1">
                  <c:v>507</c:v>
                </c:pt>
                <c:pt idx="2">
                  <c:v>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208</c:v>
                </c:pt>
                <c:pt idx="1">
                  <c:v>217</c:v>
                </c:pt>
                <c:pt idx="2">
                  <c:v>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689664"/>
        <c:axId val="150691200"/>
      </c:barChart>
      <c:catAx>
        <c:axId val="150689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691200"/>
        <c:crosses val="autoZero"/>
        <c:auto val="1"/>
        <c:lblAlgn val="ctr"/>
        <c:lblOffset val="100"/>
        <c:noMultiLvlLbl val="0"/>
      </c:catAx>
      <c:valAx>
        <c:axId val="150691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6896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5156</c:v>
                </c:pt>
                <c:pt idx="1">
                  <c:v>4391</c:v>
                </c:pt>
                <c:pt idx="2">
                  <c:v>3963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3360</c:v>
                </c:pt>
                <c:pt idx="1">
                  <c:v>2805</c:v>
                </c:pt>
                <c:pt idx="2">
                  <c:v>2444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1150976"/>
        <c:axId val="151181952"/>
      </c:barChart>
      <c:catAx>
        <c:axId val="151150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181952"/>
        <c:crosses val="autoZero"/>
        <c:auto val="1"/>
        <c:lblAlgn val="ctr"/>
        <c:lblOffset val="100"/>
        <c:noMultiLvlLbl val="0"/>
      </c:catAx>
      <c:valAx>
        <c:axId val="151181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15097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19.2</c:v>
                </c:pt>
                <c:pt idx="1">
                  <c:v>54.4</c:v>
                </c:pt>
                <c:pt idx="2">
                  <c:v>26.4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19.8</c:v>
                </c:pt>
                <c:pt idx="1">
                  <c:v>18.2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56.1</c:v>
                </c:pt>
                <c:pt idx="1">
                  <c:v>51.6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24</c:v>
                </c:pt>
                <c:pt idx="1">
                  <c:v>30.2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51481728"/>
        <c:axId val="151487616"/>
      </c:barChart>
      <c:catAx>
        <c:axId val="151481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487616"/>
        <c:crosses val="autoZero"/>
        <c:auto val="1"/>
        <c:lblAlgn val="ctr"/>
        <c:lblOffset val="100"/>
        <c:noMultiLvlLbl val="0"/>
      </c:catAx>
      <c:valAx>
        <c:axId val="1514876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8172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17.7</c:v>
                </c:pt>
                <c:pt idx="1">
                  <c:v>19.3</c:v>
                </c:pt>
                <c:pt idx="2">
                  <c:v>16.600000000000001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9.5</c:v>
                </c:pt>
                <c:pt idx="1">
                  <c:v>10.1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72.900000000000006</c:v>
                </c:pt>
                <c:pt idx="1">
                  <c:v>70.599999999999994</c:v>
                </c:pt>
                <c:pt idx="2">
                  <c:v>72.400000000000006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3436160"/>
        <c:axId val="153437696"/>
      </c:barChart>
      <c:catAx>
        <c:axId val="153436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437696"/>
        <c:crosses val="autoZero"/>
        <c:auto val="1"/>
        <c:lblAlgn val="ctr"/>
        <c:lblOffset val="100"/>
        <c:noMultiLvlLbl val="0"/>
      </c:catAx>
      <c:valAx>
        <c:axId val="1534376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343616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13</c:v>
                </c:pt>
                <c:pt idx="1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2</c:v>
                </c:pt>
                <c:pt idx="1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3546112"/>
        <c:axId val="153642112"/>
      </c:barChart>
      <c:catAx>
        <c:axId val="1535461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642112"/>
        <c:crosses val="autoZero"/>
        <c:auto val="1"/>
        <c:lblAlgn val="ctr"/>
        <c:lblOffset val="100"/>
        <c:noMultiLvlLbl val="0"/>
      </c:catAx>
      <c:valAx>
        <c:axId val="153642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35461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383</c:v>
                </c:pt>
                <c:pt idx="1">
                  <c:v>807</c:v>
                </c:pt>
                <c:pt idx="2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239</c:v>
                </c:pt>
                <c:pt idx="1">
                  <c:v>1002</c:v>
                </c:pt>
                <c:pt idx="2">
                  <c:v>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797376"/>
        <c:axId val="153835008"/>
      </c:barChart>
      <c:catAx>
        <c:axId val="1537973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835008"/>
        <c:crosses val="autoZero"/>
        <c:auto val="1"/>
        <c:lblAlgn val="ctr"/>
        <c:lblOffset val="100"/>
        <c:noMultiLvlLbl val="0"/>
      </c:catAx>
      <c:valAx>
        <c:axId val="153835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7973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122</c:v>
                </c:pt>
                <c:pt idx="1">
                  <c:v>213</c:v>
                </c:pt>
                <c:pt idx="2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56</c:v>
                </c:pt>
                <c:pt idx="1">
                  <c:v>259</c:v>
                </c:pt>
                <c:pt idx="2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936256"/>
        <c:axId val="153938560"/>
      </c:barChart>
      <c:catAx>
        <c:axId val="153936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938560"/>
        <c:crosses val="autoZero"/>
        <c:auto val="1"/>
        <c:lblAlgn val="ctr"/>
        <c:lblOffset val="100"/>
        <c:noMultiLvlLbl val="0"/>
      </c:catAx>
      <c:valAx>
        <c:axId val="153938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9362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4068</c:v>
                </c:pt>
                <c:pt idx="1">
                  <c:v>4401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056960"/>
        <c:axId val="154083328"/>
      </c:barChart>
      <c:catAx>
        <c:axId val="1540569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4083328"/>
        <c:crosses val="autoZero"/>
        <c:auto val="1"/>
        <c:lblAlgn val="ctr"/>
        <c:lblOffset val="100"/>
        <c:noMultiLvlLbl val="0"/>
      </c:catAx>
      <c:valAx>
        <c:axId val="154083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0569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13</c:v>
                </c:pt>
                <c:pt idx="1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2</c:v>
                </c:pt>
                <c:pt idx="1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203893760"/>
        <c:axId val="203920512"/>
      </c:barChart>
      <c:catAx>
        <c:axId val="2038937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3920512"/>
        <c:crosses val="autoZero"/>
        <c:auto val="1"/>
        <c:lblAlgn val="ctr"/>
        <c:lblOffset val="100"/>
        <c:noMultiLvlLbl val="0"/>
      </c:catAx>
      <c:valAx>
        <c:axId val="203920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38937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3142</c:v>
                </c:pt>
                <c:pt idx="1">
                  <c:v>2803</c:v>
                </c:pt>
                <c:pt idx="2">
                  <c:v>2581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312704"/>
        <c:axId val="154314240"/>
      </c:barChart>
      <c:catAx>
        <c:axId val="154312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314240"/>
        <c:crosses val="autoZero"/>
        <c:auto val="1"/>
        <c:lblAlgn val="ctr"/>
        <c:lblOffset val="100"/>
        <c:noMultiLvlLbl val="0"/>
      </c:catAx>
      <c:valAx>
        <c:axId val="154314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3127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102</c:v>
                </c:pt>
                <c:pt idx="1">
                  <c:v>113</c:v>
                </c:pt>
                <c:pt idx="2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772224"/>
        <c:axId val="154798336"/>
      </c:barChart>
      <c:catAx>
        <c:axId val="1547722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798336"/>
        <c:crosses val="autoZero"/>
        <c:auto val="1"/>
        <c:lblAlgn val="ctr"/>
        <c:lblOffset val="100"/>
        <c:noMultiLvlLbl val="0"/>
      </c:catAx>
      <c:valAx>
        <c:axId val="15479833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47722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90</c:v>
                </c:pt>
                <c:pt idx="1">
                  <c:v>84</c:v>
                </c:pt>
                <c:pt idx="2">
                  <c:v>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991616"/>
        <c:axId val="155087616"/>
      </c:barChart>
      <c:catAx>
        <c:axId val="154991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087616"/>
        <c:crosses val="autoZero"/>
        <c:auto val="1"/>
        <c:lblAlgn val="ctr"/>
        <c:lblOffset val="100"/>
        <c:noMultiLvlLbl val="0"/>
      </c:catAx>
      <c:valAx>
        <c:axId val="155087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9916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99</c:v>
                </c:pt>
                <c:pt idx="1">
                  <c:v>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255936"/>
        <c:axId val="155257472"/>
      </c:barChart>
      <c:catAx>
        <c:axId val="1552559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57472"/>
        <c:crosses val="autoZero"/>
        <c:auto val="1"/>
        <c:lblAlgn val="ctr"/>
        <c:lblOffset val="100"/>
        <c:noMultiLvlLbl val="0"/>
      </c:catAx>
      <c:valAx>
        <c:axId val="15525747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559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1037.75</c:v>
                </c:pt>
                <c:pt idx="1">
                  <c:v>1525.47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569152"/>
        <c:axId val="155599616"/>
      </c:barChart>
      <c:catAx>
        <c:axId val="1555691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599616"/>
        <c:crosses val="autoZero"/>
        <c:auto val="1"/>
        <c:lblAlgn val="ctr"/>
        <c:lblOffset val="100"/>
        <c:noMultiLvlLbl val="0"/>
      </c:catAx>
      <c:valAx>
        <c:axId val="15559961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5691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34299</c:v>
                </c:pt>
                <c:pt idx="1">
                  <c:v>32654</c:v>
                </c:pt>
                <c:pt idx="2">
                  <c:v>32128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140288"/>
        <c:axId val="156469888"/>
      </c:barChart>
      <c:catAx>
        <c:axId val="156140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469888"/>
        <c:crosses val="autoZero"/>
        <c:auto val="1"/>
        <c:lblAlgn val="ctr"/>
        <c:lblOffset val="100"/>
        <c:noMultiLvlLbl val="0"/>
      </c:catAx>
      <c:valAx>
        <c:axId val="156469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1402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4.5999999999999996</c:v>
                </c:pt>
                <c:pt idx="1">
                  <c:v>3.7</c:v>
                </c:pt>
                <c:pt idx="2">
                  <c:v>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815744"/>
        <c:axId val="156817280"/>
      </c:barChart>
      <c:catAx>
        <c:axId val="156815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817280"/>
        <c:crosses val="autoZero"/>
        <c:auto val="1"/>
        <c:lblAlgn val="ctr"/>
        <c:lblOffset val="100"/>
        <c:noMultiLvlLbl val="0"/>
      </c:catAx>
      <c:valAx>
        <c:axId val="156817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8157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18.5</c:v>
                </c:pt>
                <c:pt idx="1">
                  <c:v>14.6</c:v>
                </c:pt>
                <c:pt idx="2">
                  <c:v>20.9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982272"/>
        <c:axId val="156984064"/>
      </c:barChart>
      <c:catAx>
        <c:axId val="15698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984064"/>
        <c:crosses val="autoZero"/>
        <c:auto val="1"/>
        <c:lblAlgn val="ctr"/>
        <c:lblOffset val="100"/>
        <c:noMultiLvlLbl val="0"/>
      </c:catAx>
      <c:valAx>
        <c:axId val="156984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69822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14.437214970907375</c:v>
                </c:pt>
                <c:pt idx="1">
                  <c:v>57.643693977040414</c:v>
                </c:pt>
                <c:pt idx="2">
                  <c:v>27.91909105205221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73</c:v>
                </c:pt>
                <c:pt idx="1">
                  <c:v>65</c:v>
                </c:pt>
                <c:pt idx="2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1</c:v>
                </c:pt>
                <c:pt idx="1">
                  <c:v>2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8208000"/>
        <c:axId val="158209536"/>
      </c:barChart>
      <c:catAx>
        <c:axId val="158208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209536"/>
        <c:crosses val="autoZero"/>
        <c:auto val="1"/>
        <c:lblAlgn val="ctr"/>
        <c:lblOffset val="100"/>
        <c:noMultiLvlLbl val="0"/>
      </c:catAx>
      <c:valAx>
        <c:axId val="158209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82080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383</c:v>
                </c:pt>
                <c:pt idx="1">
                  <c:v>807</c:v>
                </c:pt>
                <c:pt idx="2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239</c:v>
                </c:pt>
                <c:pt idx="1">
                  <c:v>1002</c:v>
                </c:pt>
                <c:pt idx="2">
                  <c:v>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4023680"/>
        <c:axId val="204077312"/>
      </c:barChart>
      <c:catAx>
        <c:axId val="2040236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4077312"/>
        <c:crosses val="autoZero"/>
        <c:auto val="1"/>
        <c:lblAlgn val="ctr"/>
        <c:lblOffset val="100"/>
        <c:noMultiLvlLbl val="0"/>
      </c:catAx>
      <c:valAx>
        <c:axId val="204077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040236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3</c:v>
                </c:pt>
                <c:pt idx="1">
                  <c:v>3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8669824"/>
        <c:axId val="158721920"/>
      </c:barChart>
      <c:catAx>
        <c:axId val="158669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721920"/>
        <c:crosses val="autoZero"/>
        <c:auto val="1"/>
        <c:lblAlgn val="ctr"/>
        <c:lblOffset val="100"/>
        <c:noMultiLvlLbl val="0"/>
      </c:catAx>
      <c:valAx>
        <c:axId val="158721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86698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81.099999999999994</c:v>
                </c:pt>
                <c:pt idx="1">
                  <c:v>85</c:v>
                </c:pt>
                <c:pt idx="2">
                  <c:v>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81.3</c:v>
                </c:pt>
                <c:pt idx="1">
                  <c:v>88.3</c:v>
                </c:pt>
                <c:pt idx="2">
                  <c:v>91.6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8860800"/>
        <c:axId val="159082752"/>
      </c:barChart>
      <c:catAx>
        <c:axId val="1588608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082752"/>
        <c:crosses val="autoZero"/>
        <c:auto val="1"/>
        <c:lblAlgn val="ctr"/>
        <c:lblOffset val="100"/>
        <c:noMultiLvlLbl val="0"/>
      </c:catAx>
      <c:valAx>
        <c:axId val="1590827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86080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1542</c:v>
                </c:pt>
                <c:pt idx="1">
                  <c:v>1231</c:v>
                </c:pt>
                <c:pt idx="2">
                  <c:v>1135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9182848"/>
        <c:axId val="159412608"/>
      </c:barChart>
      <c:catAx>
        <c:axId val="159182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412608"/>
        <c:crosses val="autoZero"/>
        <c:auto val="1"/>
        <c:lblAlgn val="ctr"/>
        <c:lblOffset val="100"/>
        <c:noMultiLvlLbl val="0"/>
      </c:catAx>
      <c:valAx>
        <c:axId val="159412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1828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40</c:v>
                </c:pt>
                <c:pt idx="1">
                  <c:v>49</c:v>
                </c:pt>
                <c:pt idx="2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52</c:v>
                </c:pt>
                <c:pt idx="1">
                  <c:v>59</c:v>
                </c:pt>
                <c:pt idx="2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9642752"/>
        <c:axId val="159644288"/>
      </c:barChart>
      <c:catAx>
        <c:axId val="159642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644288"/>
        <c:crosses val="autoZero"/>
        <c:auto val="1"/>
        <c:lblAlgn val="ctr"/>
        <c:lblOffset val="100"/>
        <c:noMultiLvlLbl val="0"/>
      </c:catAx>
      <c:valAx>
        <c:axId val="159644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6427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319</c:v>
                </c:pt>
                <c:pt idx="1">
                  <c:v>320</c:v>
                </c:pt>
                <c:pt idx="2">
                  <c:v>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358</c:v>
                </c:pt>
                <c:pt idx="1">
                  <c:v>412</c:v>
                </c:pt>
                <c:pt idx="2">
                  <c:v>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9976448"/>
        <c:axId val="160019968"/>
      </c:barChart>
      <c:catAx>
        <c:axId val="159976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019968"/>
        <c:crosses val="autoZero"/>
        <c:auto val="1"/>
        <c:lblAlgn val="ctr"/>
        <c:lblOffset val="100"/>
        <c:noMultiLvlLbl val="0"/>
      </c:catAx>
      <c:valAx>
        <c:axId val="160019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9764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1.8399119358389684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1.9509749960685643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1.9863579179116213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2.1858782827488596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2.1072495675420666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2.2586098443151439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2.354930020443466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2.7018792262934426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2.8355480421449912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3.4242805472558575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3.5638465167479163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3.7358468312627768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4.3462022330555117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4.9889919798710487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4.6636656707029402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2.8905881427897469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1.990289353671961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1.2511794307281019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883840"/>
        <c:axId val="160885376"/>
      </c:barChart>
      <c:catAx>
        <c:axId val="16088384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60885376"/>
        <c:crosses val="autoZero"/>
        <c:auto val="1"/>
        <c:lblAlgn val="ctr"/>
        <c:lblOffset val="100"/>
        <c:noMultiLvlLbl val="0"/>
      </c:catAx>
      <c:valAx>
        <c:axId val="16088537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6088384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1.8133747444566757</c:v>
                </c:pt>
                <c:pt idx="1">
                  <c:v>2.0138779682339991</c:v>
                </c:pt>
                <c:pt idx="2">
                  <c:v>2.1210095927032553</c:v>
                </c:pt>
                <c:pt idx="3">
                  <c:v>2.2753184462965876</c:v>
                </c:pt>
                <c:pt idx="4">
                  <c:v>2.3441185721025319</c:v>
                </c:pt>
                <c:pt idx="5">
                  <c:v>2.6871363421921686</c:v>
                </c:pt>
                <c:pt idx="6">
                  <c:v>2.7579021858782826</c:v>
                </c:pt>
                <c:pt idx="7">
                  <c:v>3.0114797924201917</c:v>
                </c:pt>
                <c:pt idx="8">
                  <c:v>3.1883944016354775</c:v>
                </c:pt>
                <c:pt idx="9">
                  <c:v>3.5717093882685957</c:v>
                </c:pt>
                <c:pt idx="10">
                  <c:v>3.5952980028306341</c:v>
                </c:pt>
                <c:pt idx="11">
                  <c:v>3.4547491743984899</c:v>
                </c:pt>
                <c:pt idx="12">
                  <c:v>3.955024374901714</c:v>
                </c:pt>
                <c:pt idx="13">
                  <c:v>4.2469334801069349</c:v>
                </c:pt>
                <c:pt idx="14">
                  <c:v>3.7938355087277871</c:v>
                </c:pt>
                <c:pt idx="15">
                  <c:v>2.1308381821041045</c:v>
                </c:pt>
                <c:pt idx="16">
                  <c:v>1.2462651360276773</c:v>
                </c:pt>
                <c:pt idx="17">
                  <c:v>0.71650416732190603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995584"/>
        <c:axId val="161038336"/>
      </c:barChart>
      <c:catAx>
        <c:axId val="16099558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61038336"/>
        <c:crosses val="autoZero"/>
        <c:auto val="1"/>
        <c:lblAlgn val="ctr"/>
        <c:lblOffset val="100"/>
        <c:noMultiLvlLbl val="0"/>
      </c:catAx>
      <c:valAx>
        <c:axId val="16103833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099558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0.38842578448915466</c:v>
                </c:pt>
                <c:pt idx="1">
                  <c:v>0.44448538725501485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2.1407061493475323</c:v>
                </c:pt>
                <c:pt idx="1">
                  <c:v>0.70242509384859864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15.964736175969973</c:v>
                </c:pt>
                <c:pt idx="1">
                  <c:v>6.7916445959328442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24.246061187971893</c:v>
                </c:pt>
                <c:pt idx="1">
                  <c:v>20.591418898689572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42.196569632959459</c:v>
                </c:pt>
                <c:pt idx="1">
                  <c:v>56.723705119642567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4.8182254615283897</c:v>
                </c:pt>
                <c:pt idx="1">
                  <c:v>5.0344303447640542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10.2452756077336</c:v>
                </c:pt>
                <c:pt idx="1">
                  <c:v>9.7118905598673457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2228864"/>
        <c:axId val="162247040"/>
      </c:barChart>
      <c:catAx>
        <c:axId val="1622288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2247040"/>
        <c:crosses val="autoZero"/>
        <c:auto val="1"/>
        <c:lblAlgn val="ctr"/>
        <c:lblOffset val="100"/>
        <c:noMultiLvlLbl val="0"/>
      </c:catAx>
      <c:valAx>
        <c:axId val="1622470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222886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34.009077816086936</c:v>
                </c:pt>
                <c:pt idx="1">
                  <c:v>26.319062204923881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29.893510234364772</c:v>
                </c:pt>
                <c:pt idx="1">
                  <c:v>36.475438152046245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35.660978483830142</c:v>
                </c:pt>
                <c:pt idx="1">
                  <c:v>36.701135395315632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0.43643346571815123</c:v>
                </c:pt>
                <c:pt idx="1">
                  <c:v>0.50436424771423971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3147136"/>
        <c:axId val="163214848"/>
      </c:barChart>
      <c:catAx>
        <c:axId val="1631471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3214848"/>
        <c:crosses val="autoZero"/>
        <c:auto val="1"/>
        <c:lblAlgn val="ctr"/>
        <c:lblOffset val="100"/>
        <c:noMultiLvlLbl val="0"/>
      </c:catAx>
      <c:valAx>
        <c:axId val="1632148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314713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4</c:v>
                </c:pt>
                <c:pt idx="1">
                  <c:v>5</c:v>
                </c:pt>
                <c:pt idx="2">
                  <c:v>33</c:v>
                </c:pt>
                <c:pt idx="3">
                  <c:v>53</c:v>
                </c:pt>
                <c:pt idx="4">
                  <c:v>84</c:v>
                </c:pt>
                <c:pt idx="5">
                  <c:v>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3</c:v>
                </c:pt>
                <c:pt idx="1">
                  <c:v>6</c:v>
                </c:pt>
                <c:pt idx="2">
                  <c:v>28</c:v>
                </c:pt>
                <c:pt idx="3">
                  <c:v>44</c:v>
                </c:pt>
                <c:pt idx="4">
                  <c:v>34</c:v>
                </c:pt>
                <c:pt idx="5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65748736"/>
        <c:axId val="165750656"/>
      </c:barChart>
      <c:catAx>
        <c:axId val="1657487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5750656"/>
        <c:crosses val="autoZero"/>
        <c:auto val="1"/>
        <c:lblAlgn val="ctr"/>
        <c:lblOffset val="100"/>
        <c:noMultiLvlLbl val="0"/>
      </c:catAx>
      <c:valAx>
        <c:axId val="16575065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57487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122</c:v>
                </c:pt>
                <c:pt idx="1">
                  <c:v>213</c:v>
                </c:pt>
                <c:pt idx="2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56</c:v>
                </c:pt>
                <c:pt idx="1">
                  <c:v>259</c:v>
                </c:pt>
                <c:pt idx="2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4408320"/>
        <c:axId val="204410240"/>
      </c:barChart>
      <c:catAx>
        <c:axId val="2044083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4410240"/>
        <c:crosses val="autoZero"/>
        <c:auto val="1"/>
        <c:lblAlgn val="ctr"/>
        <c:lblOffset val="100"/>
        <c:noMultiLvlLbl val="0"/>
      </c:catAx>
      <c:valAx>
        <c:axId val="204410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044083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1.46</c:v>
                </c:pt>
                <c:pt idx="1">
                  <c:v>0.43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86451456"/>
        <c:axId val="186479744"/>
      </c:barChart>
      <c:catAx>
        <c:axId val="1864514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86479744"/>
        <c:crosses val="autoZero"/>
        <c:auto val="1"/>
        <c:lblAlgn val="ctr"/>
        <c:lblOffset val="100"/>
        <c:noMultiLvlLbl val="0"/>
      </c:catAx>
      <c:valAx>
        <c:axId val="186479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864514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72.727272727272734</c:v>
                </c:pt>
                <c:pt idx="1">
                  <c:v>61.764705882352942</c:v>
                </c:pt>
                <c:pt idx="2">
                  <c:v>24.565146045290451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27.27272727272727</c:v>
                </c:pt>
                <c:pt idx="1">
                  <c:v>38.235294117647058</c:v>
                </c:pt>
                <c:pt idx="2">
                  <c:v>75.434853954709553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86736640"/>
        <c:axId val="186740096"/>
      </c:barChart>
      <c:catAx>
        <c:axId val="1867366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86740096"/>
        <c:crosses val="autoZero"/>
        <c:auto val="1"/>
        <c:lblAlgn val="ctr"/>
        <c:lblOffset val="100"/>
        <c:noMultiLvlLbl val="0"/>
      </c:catAx>
      <c:valAx>
        <c:axId val="18674009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8673664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342</c:v>
                </c:pt>
                <c:pt idx="1">
                  <c:v>390</c:v>
                </c:pt>
                <c:pt idx="2">
                  <c:v>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313</c:v>
                </c:pt>
                <c:pt idx="1">
                  <c:v>375</c:v>
                </c:pt>
                <c:pt idx="2">
                  <c:v>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858880"/>
        <c:axId val="186894976"/>
      </c:barChart>
      <c:catAx>
        <c:axId val="18685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894976"/>
        <c:crosses val="autoZero"/>
        <c:auto val="1"/>
        <c:lblAlgn val="ctr"/>
        <c:lblOffset val="100"/>
        <c:noMultiLvlLbl val="0"/>
      </c:catAx>
      <c:valAx>
        <c:axId val="186894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68588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1138</c:v>
                </c:pt>
                <c:pt idx="1">
                  <c:v>1372</c:v>
                </c:pt>
                <c:pt idx="2">
                  <c:v>1103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1236</c:v>
                </c:pt>
                <c:pt idx="1">
                  <c:v>1405</c:v>
                </c:pt>
                <c:pt idx="2">
                  <c:v>1164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349888"/>
        <c:axId val="189352576"/>
      </c:barChart>
      <c:catAx>
        <c:axId val="189349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352576"/>
        <c:crosses val="autoZero"/>
        <c:auto val="1"/>
        <c:lblAlgn val="ctr"/>
        <c:lblOffset val="100"/>
        <c:noMultiLvlLbl val="0"/>
      </c:catAx>
      <c:valAx>
        <c:axId val="189352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93498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34.082660110057375</c:v>
                </c:pt>
                <c:pt idx="1">
                  <c:v>33.191916075285405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32.150802013815714</c:v>
                </c:pt>
                <c:pt idx="1">
                  <c:v>29.890465905584694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14.032314717246225</c:v>
                </c:pt>
                <c:pt idx="1">
                  <c:v>18.258253625424249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9.747102212855637</c:v>
                </c:pt>
                <c:pt idx="1">
                  <c:v>12.218451095340944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5.2101627444093195</c:v>
                </c:pt>
                <c:pt idx="1">
                  <c:v>4.1885220610922556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4.7769582016157361</c:v>
                </c:pt>
                <c:pt idx="1">
                  <c:v>2.2523912372724468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89564032"/>
        <c:axId val="189583744"/>
      </c:barChart>
      <c:catAx>
        <c:axId val="1895640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89583744"/>
        <c:crosses val="autoZero"/>
        <c:auto val="1"/>
        <c:lblAlgn val="ctr"/>
        <c:lblOffset val="100"/>
        <c:noMultiLvlLbl val="0"/>
      </c:catAx>
      <c:valAx>
        <c:axId val="18958374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56403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55.54</c:v>
                </c:pt>
                <c:pt idx="1">
                  <c:v>38.5</c:v>
                </c:pt>
                <c:pt idx="2">
                  <c:v>4.92</c:v>
                </c:pt>
                <c:pt idx="3">
                  <c:v>0.71</c:v>
                </c:pt>
                <c:pt idx="4">
                  <c:v>0.33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60.92</c:v>
                </c:pt>
                <c:pt idx="1">
                  <c:v>31.91</c:v>
                </c:pt>
                <c:pt idx="2">
                  <c:v>5.76</c:v>
                </c:pt>
                <c:pt idx="3">
                  <c:v>0.99</c:v>
                </c:pt>
                <c:pt idx="4">
                  <c:v>0.42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89941632"/>
        <c:axId val="189943168"/>
      </c:barChart>
      <c:catAx>
        <c:axId val="18994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943168"/>
        <c:crosses val="autoZero"/>
        <c:auto val="1"/>
        <c:lblAlgn val="ctr"/>
        <c:lblOffset val="100"/>
        <c:noMultiLvlLbl val="0"/>
      </c:catAx>
      <c:valAx>
        <c:axId val="1899431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94163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68284</c:v>
                </c:pt>
                <c:pt idx="1">
                  <c:v>76909</c:v>
                </c:pt>
                <c:pt idx="2">
                  <c:v>87826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0076800"/>
        <c:axId val="190078336"/>
      </c:barChart>
      <c:catAx>
        <c:axId val="190076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0078336"/>
        <c:crosses val="autoZero"/>
        <c:auto val="1"/>
        <c:lblAlgn val="ctr"/>
        <c:lblOffset val="100"/>
        <c:noMultiLvlLbl val="0"/>
      </c:catAx>
      <c:valAx>
        <c:axId val="190078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00768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12489</c:v>
                </c:pt>
                <c:pt idx="1">
                  <c:v>12979</c:v>
                </c:pt>
                <c:pt idx="2">
                  <c:v>13505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18147</c:v>
                </c:pt>
                <c:pt idx="1">
                  <c:v>18974</c:v>
                </c:pt>
                <c:pt idx="2">
                  <c:v>19899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0269312"/>
        <c:axId val="190270848"/>
      </c:barChart>
      <c:catAx>
        <c:axId val="190269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0270848"/>
        <c:crosses val="autoZero"/>
        <c:auto val="1"/>
        <c:lblAlgn val="ctr"/>
        <c:lblOffset val="100"/>
        <c:noMultiLvlLbl val="0"/>
      </c:catAx>
      <c:valAx>
        <c:axId val="190270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02693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27</c:v>
                </c:pt>
                <c:pt idx="1">
                  <c:v>20.399999999999999</c:v>
                </c:pt>
                <c:pt idx="2">
                  <c:v>1.5</c:v>
                </c:pt>
                <c:pt idx="3">
                  <c:v>51.1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86.256948733786288</c:v>
                </c:pt>
                <c:pt idx="1">
                  <c:v>98.031374961550284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13.743051266213712</c:v>
                </c:pt>
                <c:pt idx="1">
                  <c:v>1.9686250384497079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90982784"/>
        <c:axId val="190992768"/>
      </c:barChart>
      <c:catAx>
        <c:axId val="1909827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0992768"/>
        <c:crosses val="autoZero"/>
        <c:auto val="1"/>
        <c:lblAlgn val="ctr"/>
        <c:lblOffset val="100"/>
        <c:noMultiLvlLbl val="0"/>
      </c:catAx>
      <c:valAx>
        <c:axId val="19099276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0982784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4068</c:v>
                </c:pt>
                <c:pt idx="1">
                  <c:v>4401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4869632"/>
        <c:axId val="204871168"/>
      </c:barChart>
      <c:catAx>
        <c:axId val="204869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4871168"/>
        <c:crosses val="autoZero"/>
        <c:auto val="1"/>
        <c:lblAlgn val="ctr"/>
        <c:lblOffset val="100"/>
        <c:noMultiLvlLbl val="0"/>
      </c:catAx>
      <c:valAx>
        <c:axId val="204871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4869632"/>
        <c:crosses val="autoZero"/>
        <c:crossBetween val="between"/>
        <c:majorUnit val="1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7.9</c:v>
                </c:pt>
                <c:pt idx="1">
                  <c:v>7.5</c:v>
                </c:pt>
                <c:pt idx="2">
                  <c:v>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1369216"/>
        <c:axId val="191370752"/>
      </c:barChart>
      <c:catAx>
        <c:axId val="191369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370752"/>
        <c:crosses val="autoZero"/>
        <c:auto val="1"/>
        <c:lblAlgn val="ctr"/>
        <c:lblOffset val="100"/>
        <c:noMultiLvlLbl val="0"/>
      </c:catAx>
      <c:valAx>
        <c:axId val="191370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3692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10.1</c:v>
                </c:pt>
                <c:pt idx="1">
                  <c:v>13.1</c:v>
                </c:pt>
                <c:pt idx="2">
                  <c:v>13.8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1549824"/>
        <c:axId val="191551360"/>
      </c:barChart>
      <c:catAx>
        <c:axId val="191549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1551360"/>
        <c:crosses val="autoZero"/>
        <c:auto val="1"/>
        <c:lblAlgn val="ctr"/>
        <c:lblOffset val="100"/>
        <c:noMultiLvlLbl val="0"/>
      </c:catAx>
      <c:valAx>
        <c:axId val="191551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15498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5.85</c:v>
                </c:pt>
                <c:pt idx="1">
                  <c:v>2.56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9.58</c:v>
                </c:pt>
                <c:pt idx="1">
                  <c:v>2.67</c:v>
                </c:pt>
                <c:pt idx="2">
                  <c:v>13.4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92282624"/>
        <c:axId val="192286080"/>
      </c:barChart>
      <c:catAx>
        <c:axId val="192282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2286080"/>
        <c:crosses val="autoZero"/>
        <c:auto val="1"/>
        <c:lblAlgn val="ctr"/>
        <c:lblOffset val="100"/>
        <c:noMultiLvlLbl val="0"/>
      </c:catAx>
      <c:valAx>
        <c:axId val="192286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922826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33983</c:v>
                </c:pt>
                <c:pt idx="1">
                  <c:v>39809</c:v>
                </c:pt>
                <c:pt idx="2">
                  <c:v>62411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5977</c:v>
                </c:pt>
                <c:pt idx="1">
                  <c:v>6384</c:v>
                </c:pt>
                <c:pt idx="2">
                  <c:v>13927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420096"/>
        <c:axId val="192438272"/>
      </c:barChart>
      <c:catAx>
        <c:axId val="1924200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438272"/>
        <c:crosses val="autoZero"/>
        <c:auto val="1"/>
        <c:lblAlgn val="ctr"/>
        <c:lblOffset val="100"/>
        <c:noMultiLvlLbl val="0"/>
      </c:catAx>
      <c:valAx>
        <c:axId val="19243827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924200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96394</c:v>
                </c:pt>
                <c:pt idx="1">
                  <c:v>121594</c:v>
                </c:pt>
                <c:pt idx="2">
                  <c:v>173573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14749</c:v>
                </c:pt>
                <c:pt idx="1">
                  <c:v>21369</c:v>
                </c:pt>
                <c:pt idx="2">
                  <c:v>32671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846080"/>
        <c:axId val="192887040"/>
      </c:barChart>
      <c:catAx>
        <c:axId val="192846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887040"/>
        <c:crosses val="autoZero"/>
        <c:auto val="1"/>
        <c:lblAlgn val="ctr"/>
        <c:lblOffset val="100"/>
        <c:noMultiLvlLbl val="0"/>
      </c:catAx>
      <c:valAx>
        <c:axId val="19288704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928460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2.8</c:v>
                </c:pt>
                <c:pt idx="1">
                  <c:v>3.1</c:v>
                </c:pt>
                <c:pt idx="2">
                  <c:v>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2.5</c:v>
                </c:pt>
                <c:pt idx="1">
                  <c:v>3.3</c:v>
                </c:pt>
                <c:pt idx="2">
                  <c:v>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93440000"/>
        <c:axId val="193441792"/>
      </c:barChart>
      <c:catAx>
        <c:axId val="1934400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441792"/>
        <c:crosses val="autoZero"/>
        <c:auto val="1"/>
        <c:lblAlgn val="ctr"/>
        <c:lblOffset val="100"/>
        <c:noMultiLvlLbl val="0"/>
      </c:catAx>
      <c:valAx>
        <c:axId val="19344179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934400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22.4</c:v>
                </c:pt>
                <c:pt idx="1">
                  <c:v>23.7</c:v>
                </c:pt>
                <c:pt idx="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34</c:v>
                </c:pt>
                <c:pt idx="1">
                  <c:v>36.299999999999997</c:v>
                </c:pt>
                <c:pt idx="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93698816"/>
        <c:axId val="193712896"/>
      </c:barChart>
      <c:catAx>
        <c:axId val="193698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3712896"/>
        <c:crosses val="autoZero"/>
        <c:auto val="1"/>
        <c:lblAlgn val="ctr"/>
        <c:lblOffset val="100"/>
        <c:noMultiLvlLbl val="0"/>
      </c:catAx>
      <c:valAx>
        <c:axId val="1937128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369881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73493.77</c:v>
                </c:pt>
                <c:pt idx="1">
                  <c:v>83897.37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3788544"/>
        <c:axId val="193855872"/>
      </c:barChart>
      <c:catAx>
        <c:axId val="1937885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855872"/>
        <c:crosses val="autoZero"/>
        <c:auto val="1"/>
        <c:lblAlgn val="ctr"/>
        <c:lblOffset val="100"/>
        <c:noMultiLvlLbl val="0"/>
      </c:catAx>
      <c:valAx>
        <c:axId val="193855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7885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95</c:v>
                </c:pt>
                <c:pt idx="1">
                  <c:v>95</c:v>
                </c:pt>
                <c:pt idx="2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72</c:v>
                </c:pt>
                <c:pt idx="1">
                  <c:v>65</c:v>
                </c:pt>
                <c:pt idx="2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8494464"/>
        <c:axId val="198497408"/>
      </c:barChart>
      <c:catAx>
        <c:axId val="198494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8497408"/>
        <c:crosses val="autoZero"/>
        <c:auto val="1"/>
        <c:lblAlgn val="ctr"/>
        <c:lblOffset val="100"/>
        <c:noMultiLvlLbl val="0"/>
      </c:catAx>
      <c:valAx>
        <c:axId val="198497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849446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51967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49777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92010</v>
      </c>
      <c r="C4" s="35">
        <v>45077</v>
      </c>
      <c r="D4" s="63">
        <v>46933</v>
      </c>
      <c r="E4" s="211"/>
    </row>
    <row r="5" spans="1:5" ht="30" x14ac:dyDescent="0.25">
      <c r="A5" s="201" t="s">
        <v>716</v>
      </c>
      <c r="B5" s="72">
        <v>81261</v>
      </c>
      <c r="C5" s="61">
        <v>40634</v>
      </c>
      <c r="D5" s="111">
        <v>40627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16160</v>
      </c>
      <c r="C4" s="71">
        <v>23346</v>
      </c>
    </row>
    <row r="5" spans="1:6" x14ac:dyDescent="0.25">
      <c r="A5" s="286" t="s">
        <v>719</v>
      </c>
      <c r="B5" s="214">
        <v>4302</v>
      </c>
      <c r="C5" s="214">
        <v>5132</v>
      </c>
    </row>
    <row r="6" spans="1:6" x14ac:dyDescent="0.25">
      <c r="A6" s="286" t="s">
        <v>720</v>
      </c>
      <c r="B6" s="214">
        <v>7639</v>
      </c>
      <c r="C6" s="214">
        <v>8092</v>
      </c>
    </row>
    <row r="7" spans="1:6" x14ac:dyDescent="0.25">
      <c r="A7" s="286" t="s">
        <v>721</v>
      </c>
      <c r="B7" s="214">
        <v>18297</v>
      </c>
      <c r="C7" s="214">
        <v>14874</v>
      </c>
    </row>
    <row r="8" spans="1:6" x14ac:dyDescent="0.25">
      <c r="A8" s="286" t="s">
        <v>722</v>
      </c>
      <c r="B8" s="214">
        <v>72</v>
      </c>
      <c r="C8" s="214">
        <v>218</v>
      </c>
    </row>
    <row r="9" spans="1:6" x14ac:dyDescent="0.25">
      <c r="A9" s="286" t="s">
        <v>723</v>
      </c>
      <c r="B9" s="214">
        <v>4597</v>
      </c>
      <c r="C9" s="214">
        <v>4516</v>
      </c>
    </row>
    <row r="10" spans="1:6" ht="30" x14ac:dyDescent="0.25">
      <c r="A10" s="293" t="s">
        <v>724</v>
      </c>
      <c r="B10" s="214">
        <v>9884</v>
      </c>
      <c r="C10" s="214">
        <v>1226</v>
      </c>
    </row>
    <row r="11" spans="1:6" x14ac:dyDescent="0.25">
      <c r="A11" s="286" t="s">
        <v>887</v>
      </c>
      <c r="B11" s="214">
        <v>2945</v>
      </c>
      <c r="C11" s="214">
        <v>3692</v>
      </c>
    </row>
    <row r="12" spans="1:6" x14ac:dyDescent="0.25">
      <c r="A12" s="294" t="s">
        <v>16</v>
      </c>
      <c r="B12" s="1">
        <f>SUM(B4:B11)</f>
        <v>63896</v>
      </c>
      <c r="C12" s="1">
        <f>SUM(C4:C11)</f>
        <v>61096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13699</v>
      </c>
      <c r="C19" s="71">
        <v>19598</v>
      </c>
    </row>
    <row r="20" spans="1:3" x14ac:dyDescent="0.25">
      <c r="A20" s="286" t="s">
        <v>719</v>
      </c>
      <c r="B20" s="214">
        <v>2626</v>
      </c>
      <c r="C20" s="214">
        <v>2502</v>
      </c>
    </row>
    <row r="21" spans="1:3" x14ac:dyDescent="0.25">
      <c r="A21" s="286" t="s">
        <v>720</v>
      </c>
      <c r="B21" s="214">
        <v>5821</v>
      </c>
      <c r="C21" s="214">
        <v>6032</v>
      </c>
    </row>
    <row r="22" spans="1:3" x14ac:dyDescent="0.25">
      <c r="A22" s="286" t="s">
        <v>721</v>
      </c>
      <c r="B22" s="214">
        <v>17644</v>
      </c>
      <c r="C22" s="214">
        <v>14295</v>
      </c>
    </row>
    <row r="23" spans="1:3" x14ac:dyDescent="0.25">
      <c r="A23" s="286" t="s">
        <v>722</v>
      </c>
      <c r="B23" s="214">
        <v>34</v>
      </c>
      <c r="C23" s="214">
        <v>77</v>
      </c>
    </row>
    <row r="24" spans="1:3" x14ac:dyDescent="0.25">
      <c r="A24" s="286" t="s">
        <v>723</v>
      </c>
      <c r="B24" s="214">
        <v>2763</v>
      </c>
      <c r="C24" s="214">
        <v>2472</v>
      </c>
    </row>
    <row r="25" spans="1:3" ht="30" x14ac:dyDescent="0.25">
      <c r="A25" s="293" t="s">
        <v>724</v>
      </c>
      <c r="B25" s="214">
        <v>7105</v>
      </c>
      <c r="C25" s="214">
        <v>1170</v>
      </c>
    </row>
    <row r="26" spans="1:3" x14ac:dyDescent="0.25">
      <c r="A26" s="286" t="s">
        <v>887</v>
      </c>
      <c r="B26" s="214">
        <v>1955</v>
      </c>
      <c r="C26" s="214">
        <v>3307</v>
      </c>
    </row>
    <row r="27" spans="1:3" x14ac:dyDescent="0.25">
      <c r="A27" s="294" t="s">
        <v>16</v>
      </c>
      <c r="B27" s="1">
        <f>SUM(B19:B26)</f>
        <v>51647</v>
      </c>
      <c r="C27" s="1">
        <f>SUM(C19:C26)</f>
        <v>49453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72.92</v>
      </c>
      <c r="C4" s="1018">
        <v>69.38</v>
      </c>
      <c r="D4" s="1018">
        <v>76.83</v>
      </c>
      <c r="E4" s="1019">
        <v>31</v>
      </c>
      <c r="F4" s="1019">
        <v>196.2</v>
      </c>
      <c r="G4" s="1020">
        <v>46.1</v>
      </c>
      <c r="H4" s="1021">
        <v>44.5</v>
      </c>
      <c r="I4" s="1022">
        <v>47.6</v>
      </c>
      <c r="J4" s="1019">
        <v>10.1</v>
      </c>
    </row>
    <row r="5" spans="1:12" x14ac:dyDescent="0.25">
      <c r="A5" s="498">
        <v>2021</v>
      </c>
      <c r="B5" s="757">
        <v>71.03</v>
      </c>
      <c r="C5" s="758">
        <v>68.05</v>
      </c>
      <c r="D5" s="758">
        <v>74.34</v>
      </c>
      <c r="E5" s="1023">
        <v>31</v>
      </c>
      <c r="F5" s="1023">
        <v>196.5</v>
      </c>
      <c r="G5" s="1024">
        <v>46.2</v>
      </c>
      <c r="H5" s="1025">
        <v>44.5</v>
      </c>
      <c r="I5" s="1026">
        <v>47.7</v>
      </c>
      <c r="J5" s="1023">
        <v>13.1</v>
      </c>
    </row>
    <row r="6" spans="1:12" x14ac:dyDescent="0.25">
      <c r="A6" s="499">
        <v>2022</v>
      </c>
      <c r="B6" s="1011">
        <v>73.680000000000007</v>
      </c>
      <c r="C6" s="1012">
        <v>69.94</v>
      </c>
      <c r="D6" s="1012">
        <v>77.87</v>
      </c>
      <c r="E6" s="1013">
        <v>29</v>
      </c>
      <c r="F6" s="1013">
        <v>223.8</v>
      </c>
      <c r="G6" s="1014">
        <v>47.5</v>
      </c>
      <c r="H6" s="1015">
        <v>45.9</v>
      </c>
      <c r="I6" s="1016">
        <v>49</v>
      </c>
      <c r="J6" s="1013">
        <v>13.8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10.1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13.1</v>
      </c>
    </row>
    <row r="13" spans="1:12" x14ac:dyDescent="0.25">
      <c r="A13" s="633">
        <f t="shared" si="0"/>
        <v>2022</v>
      </c>
      <c r="B13" s="627">
        <f t="shared" si="1"/>
        <v>13.8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32274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33404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32.799999999999997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87826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6407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71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29232</v>
      </c>
      <c r="C5" s="70">
        <v>30636</v>
      </c>
      <c r="D5" s="55">
        <v>18147</v>
      </c>
      <c r="E5" s="110">
        <v>12489</v>
      </c>
      <c r="F5" s="55">
        <v>28.1</v>
      </c>
      <c r="G5" s="55">
        <v>34</v>
      </c>
      <c r="H5" s="110">
        <v>22.4</v>
      </c>
      <c r="I5" s="55"/>
      <c r="J5" s="70"/>
      <c r="K5" s="55"/>
      <c r="L5" s="55"/>
      <c r="M5" s="71">
        <v>83</v>
      </c>
      <c r="N5" s="71">
        <v>72</v>
      </c>
      <c r="O5" s="71">
        <v>95</v>
      </c>
    </row>
    <row r="6" spans="1:16" x14ac:dyDescent="0.25">
      <c r="A6" s="215">
        <v>2021</v>
      </c>
      <c r="B6" s="212">
        <v>30542</v>
      </c>
      <c r="C6" s="212">
        <v>31953</v>
      </c>
      <c r="D6" s="58">
        <v>18974</v>
      </c>
      <c r="E6" s="160">
        <v>12979</v>
      </c>
      <c r="F6" s="58">
        <v>29.9</v>
      </c>
      <c r="G6" s="58">
        <v>36.299999999999997</v>
      </c>
      <c r="H6" s="160">
        <v>23.7</v>
      </c>
      <c r="I6" s="58">
        <v>68284</v>
      </c>
      <c r="J6" s="212">
        <v>8516</v>
      </c>
      <c r="K6" s="58">
        <v>3360</v>
      </c>
      <c r="L6" s="58">
        <v>5156</v>
      </c>
      <c r="M6" s="214">
        <v>81</v>
      </c>
      <c r="N6" s="214">
        <v>65</v>
      </c>
      <c r="O6" s="214">
        <v>95</v>
      </c>
    </row>
    <row r="7" spans="1:16" x14ac:dyDescent="0.25">
      <c r="A7" s="229">
        <v>2022</v>
      </c>
      <c r="B7" s="167">
        <v>32274</v>
      </c>
      <c r="C7" s="167">
        <v>33404</v>
      </c>
      <c r="D7" s="94">
        <v>19899</v>
      </c>
      <c r="E7" s="169">
        <v>13505</v>
      </c>
      <c r="F7" s="94">
        <v>32.799999999999997</v>
      </c>
      <c r="G7" s="58">
        <v>40</v>
      </c>
      <c r="H7" s="160">
        <v>26</v>
      </c>
      <c r="I7" s="94">
        <v>76909</v>
      </c>
      <c r="J7" s="167">
        <v>7196</v>
      </c>
      <c r="K7" s="94">
        <v>2805</v>
      </c>
      <c r="L7" s="94">
        <v>4391</v>
      </c>
      <c r="M7" s="214">
        <v>71</v>
      </c>
      <c r="N7" s="214">
        <v>57</v>
      </c>
      <c r="O7" s="214">
        <v>85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87826</v>
      </c>
      <c r="J8" s="1072">
        <v>6407</v>
      </c>
      <c r="K8" s="1073">
        <v>2444</v>
      </c>
      <c r="L8" s="1073">
        <v>3963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68284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76909</v>
      </c>
      <c r="F14" s="514">
        <f>A5</f>
        <v>2020</v>
      </c>
      <c r="G14" s="310">
        <f>IF(ISBLANK(E5),"",E5)</f>
        <v>12489</v>
      </c>
      <c r="H14" s="310">
        <f>IF(ISBLANK(D5),"",D5)</f>
        <v>18147</v>
      </c>
      <c r="K14" s="514">
        <f>A6</f>
        <v>2021</v>
      </c>
      <c r="L14" s="310">
        <f>IF(ISBLANK(L6),"",L6)</f>
        <v>5156</v>
      </c>
      <c r="M14" s="310">
        <f>IF(ISBLANK(K6),"",K6)</f>
        <v>3360</v>
      </c>
    </row>
    <row r="15" spans="1:16" x14ac:dyDescent="0.25">
      <c r="A15" s="481">
        <f>A8</f>
        <v>2023</v>
      </c>
      <c r="B15" s="311">
        <f t="shared" si="0"/>
        <v>87826</v>
      </c>
      <c r="F15" s="486">
        <f t="shared" ref="F15:F16" si="1">A6</f>
        <v>2021</v>
      </c>
      <c r="G15" s="479">
        <f t="shared" ref="G15:G16" si="2">IF(ISBLANK(E6),"",E6)</f>
        <v>12979</v>
      </c>
      <c r="H15" s="479">
        <f t="shared" ref="H15:H16" si="3">IF(ISBLANK(D6),"",D6)</f>
        <v>18974</v>
      </c>
      <c r="K15" s="486">
        <f>A7</f>
        <v>2022</v>
      </c>
      <c r="L15" s="479">
        <f t="shared" ref="L15:L16" si="4">IF(ISBLANK(L7),"",L7)</f>
        <v>4391</v>
      </c>
      <c r="M15" s="479">
        <f t="shared" ref="M15:M16" si="5">IF(ISBLANK(K7),"",K7)</f>
        <v>2805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13505</v>
      </c>
      <c r="H16" s="311">
        <f t="shared" si="3"/>
        <v>19899</v>
      </c>
      <c r="K16" s="481">
        <f>A8</f>
        <v>2023</v>
      </c>
      <c r="L16" s="311">
        <f t="shared" si="4"/>
        <v>3963</v>
      </c>
      <c r="M16" s="311">
        <f t="shared" si="5"/>
        <v>2444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29232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30542</v>
      </c>
      <c r="C21" s="373"/>
      <c r="D21" s="197"/>
      <c r="F21" s="514">
        <f>A5</f>
        <v>2020</v>
      </c>
      <c r="G21" s="310">
        <f>IF(ISBLANK(E5),"",E5)</f>
        <v>12489</v>
      </c>
      <c r="H21" s="310">
        <f>IF(ISBLANK(D5),"",D5)</f>
        <v>18147</v>
      </c>
      <c r="K21" s="514">
        <f>A6</f>
        <v>2021</v>
      </c>
      <c r="L21" s="310">
        <f>IF(ISBLANK(L6),"",L6)</f>
        <v>5156</v>
      </c>
      <c r="M21" s="310">
        <f>IF(ISBLANK(K6),"",K6)</f>
        <v>3360</v>
      </c>
    </row>
    <row r="22" spans="1:15" x14ac:dyDescent="0.25">
      <c r="A22" s="481">
        <f t="shared" si="6"/>
        <v>2022</v>
      </c>
      <c r="B22" s="311">
        <f t="shared" si="7"/>
        <v>32274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12979</v>
      </c>
      <c r="H22" s="479">
        <f t="shared" ref="H22:H23" si="10">IF(ISBLANK(D6),"",D6)</f>
        <v>18974</v>
      </c>
      <c r="K22" s="486">
        <f>A7</f>
        <v>2022</v>
      </c>
      <c r="L22" s="479">
        <f>IF(ISBLANK(L7),"",L7)</f>
        <v>4391</v>
      </c>
      <c r="M22" s="479">
        <f>IF(ISBLANK(K7),"",K7)</f>
        <v>2805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13505</v>
      </c>
      <c r="H23" s="311">
        <f t="shared" si="10"/>
        <v>19899</v>
      </c>
      <c r="K23" s="481">
        <f>A8</f>
        <v>2023</v>
      </c>
      <c r="L23" s="311">
        <f>IF(ISBLANK(L8),"",L8)</f>
        <v>3963</v>
      </c>
      <c r="M23" s="311">
        <f>IF(ISBLANK(K8),"",K8)</f>
        <v>2444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29232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30542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32274</v>
      </c>
      <c r="C28" s="373"/>
      <c r="D28" s="197"/>
      <c r="F28" s="514">
        <f>A5</f>
        <v>2020</v>
      </c>
      <c r="G28" s="310">
        <f>IF(ISBLANK(H5),"",H5)</f>
        <v>22.4</v>
      </c>
      <c r="H28" s="310">
        <f>IF(ISBLANK(G5),"",G5)</f>
        <v>34</v>
      </c>
      <c r="K28" s="514">
        <f>A5</f>
        <v>2020</v>
      </c>
      <c r="L28" s="310">
        <f>IF(ISBLANK(O5),"",O5)</f>
        <v>95</v>
      </c>
      <c r="M28" s="310">
        <f>IF(ISBLANK(N5),"",N5)</f>
        <v>72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23.7</v>
      </c>
      <c r="H29" s="479">
        <f t="shared" ref="H29:H30" si="15">IF(ISBLANK(G6),"",G6)</f>
        <v>36.299999999999997</v>
      </c>
      <c r="K29" s="486">
        <f t="shared" ref="K29:K30" si="16">A6</f>
        <v>2021</v>
      </c>
      <c r="L29" s="479">
        <f t="shared" ref="L29:L30" si="17">IF(ISBLANK(O6),"",O6)</f>
        <v>95</v>
      </c>
      <c r="M29" s="479">
        <f t="shared" ref="M29:M30" si="18">IF(ISBLANK(N6),"",N6)</f>
        <v>65</v>
      </c>
    </row>
    <row r="30" spans="1:15" x14ac:dyDescent="0.25">
      <c r="F30" s="481">
        <f t="shared" si="13"/>
        <v>2022</v>
      </c>
      <c r="G30" s="311">
        <f t="shared" si="14"/>
        <v>26</v>
      </c>
      <c r="H30" s="311">
        <f t="shared" si="15"/>
        <v>40</v>
      </c>
      <c r="K30" s="481">
        <f t="shared" si="16"/>
        <v>2022</v>
      </c>
      <c r="L30" s="311">
        <f t="shared" si="17"/>
        <v>85</v>
      </c>
      <c r="M30" s="311">
        <f t="shared" si="18"/>
        <v>57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22.4</v>
      </c>
      <c r="H35" s="310">
        <f>IF(ISBLANK(G5),"",G5)</f>
        <v>34</v>
      </c>
      <c r="K35" s="514">
        <f>A5</f>
        <v>2020</v>
      </c>
      <c r="L35" s="310">
        <f>IF(ISBLANK(O5),"",O5)</f>
        <v>95</v>
      </c>
      <c r="M35" s="310">
        <f>IF(ISBLANK(N5),"",N5)</f>
        <v>72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23.7</v>
      </c>
      <c r="H36" s="479">
        <f t="shared" ref="H36:H37" si="21">IF(ISBLANK(G6),"",G6)</f>
        <v>36.299999999999997</v>
      </c>
      <c r="K36" s="486">
        <f t="shared" ref="K36:K37" si="22">A6</f>
        <v>2021</v>
      </c>
      <c r="L36" s="479">
        <f t="shared" ref="L36:L37" si="23">IF(ISBLANK(O6),"",O6)</f>
        <v>95</v>
      </c>
      <c r="M36" s="479">
        <f t="shared" ref="M36:M37" si="24">IF(ISBLANK(N6),"",N6)</f>
        <v>65</v>
      </c>
    </row>
    <row r="37" spans="6:15" x14ac:dyDescent="0.25">
      <c r="F37" s="481">
        <f t="shared" si="19"/>
        <v>2022</v>
      </c>
      <c r="G37" s="311">
        <f t="shared" si="20"/>
        <v>26</v>
      </c>
      <c r="H37" s="311">
        <f t="shared" si="21"/>
        <v>40</v>
      </c>
      <c r="K37" s="481">
        <f t="shared" si="22"/>
        <v>2022</v>
      </c>
      <c r="L37" s="311">
        <f t="shared" si="23"/>
        <v>85</v>
      </c>
      <c r="M37" s="311">
        <f t="shared" si="24"/>
        <v>57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21.8</v>
      </c>
      <c r="C6" s="35">
        <v>21.2</v>
      </c>
      <c r="D6" s="63">
        <v>22.3</v>
      </c>
      <c r="E6" s="35">
        <v>55.1</v>
      </c>
      <c r="F6" s="35">
        <v>51.1</v>
      </c>
      <c r="G6" s="35">
        <v>57.8</v>
      </c>
      <c r="H6" s="292">
        <v>23</v>
      </c>
      <c r="I6" s="35">
        <v>27.7</v>
      </c>
      <c r="J6" s="63">
        <v>20</v>
      </c>
      <c r="M6" s="127" t="s">
        <v>16</v>
      </c>
      <c r="N6" s="935">
        <f>IF(ISBLANK(B8),"",B8)</f>
        <v>19.2</v>
      </c>
      <c r="O6" s="935">
        <f>IF(ISBLANK(E8),"",E8)</f>
        <v>54.4</v>
      </c>
      <c r="P6" s="128">
        <f>IF(ISBLANK(H8),"",H8)</f>
        <v>26.4</v>
      </c>
    </row>
    <row r="7" spans="1:19" x14ac:dyDescent="0.25">
      <c r="A7" s="286">
        <v>2022</v>
      </c>
      <c r="B7" s="167">
        <v>20.3</v>
      </c>
      <c r="C7" s="94">
        <v>19.399999999999999</v>
      </c>
      <c r="D7" s="169">
        <v>20.9</v>
      </c>
      <c r="E7" s="94">
        <v>54.8</v>
      </c>
      <c r="F7" s="94">
        <v>51.3</v>
      </c>
      <c r="G7" s="94">
        <v>57.1</v>
      </c>
      <c r="H7" s="167">
        <v>24.8</v>
      </c>
      <c r="I7" s="94">
        <v>29.3</v>
      </c>
      <c r="J7" s="169">
        <v>22</v>
      </c>
    </row>
    <row r="8" spans="1:19" x14ac:dyDescent="0.25">
      <c r="A8" s="218">
        <v>2023</v>
      </c>
      <c r="B8" s="167">
        <v>19.2</v>
      </c>
      <c r="C8" s="94">
        <v>18.2</v>
      </c>
      <c r="D8" s="169">
        <v>19.8</v>
      </c>
      <c r="E8" s="94">
        <v>54.4</v>
      </c>
      <c r="F8" s="94">
        <v>51.6</v>
      </c>
      <c r="G8" s="94">
        <v>56.1</v>
      </c>
      <c r="H8" s="167">
        <v>26.4</v>
      </c>
      <c r="I8" s="94">
        <v>30.2</v>
      </c>
      <c r="J8" s="169">
        <v>24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19.8</v>
      </c>
      <c r="O12" s="936">
        <f>IF(ISBLANK(G8),"",G8)</f>
        <v>56.1</v>
      </c>
      <c r="P12" s="938">
        <f>IF(ISBLANK(J8),"",J8)</f>
        <v>24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18.2</v>
      </c>
      <c r="O13" s="937">
        <f>IF(ISBLANK(F8),"",F8)</f>
        <v>51.6</v>
      </c>
      <c r="P13" s="939">
        <f>IF(ISBLANK(I8),"",I8)</f>
        <v>30.2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19.2</v>
      </c>
      <c r="O20" s="935">
        <f>IF(ISBLANK(E8),"",E8)</f>
        <v>54.4</v>
      </c>
      <c r="P20" s="940">
        <f>IF(ISBLANK(H8),"",H8)</f>
        <v>26.4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19.8</v>
      </c>
      <c r="O24" s="936">
        <f>IF(ISBLANK(G8),"",G8)</f>
        <v>56.1</v>
      </c>
      <c r="P24" s="938">
        <f>IF(ISBLANK(J8),"",J8)</f>
        <v>24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18.2</v>
      </c>
      <c r="O25" s="937">
        <f>IF(ISBLANK(F8),"",F8)</f>
        <v>51.6</v>
      </c>
      <c r="P25" s="939">
        <f>IF(ISBLANK(I8),"",I8)</f>
        <v>30.2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9823725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96553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8435138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82906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17635036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173328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930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63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53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3380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296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421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1020635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39.700000000000003</v>
      </c>
      <c r="E20" s="600">
        <v>23.1</v>
      </c>
      <c r="F20" s="600">
        <v>27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28.6</v>
      </c>
      <c r="E21" s="751">
        <v>24.1</v>
      </c>
      <c r="F21" s="751">
        <v>20.399999999999999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2.6</v>
      </c>
      <c r="E22" s="752">
        <v>1.1000000000000001</v>
      </c>
      <c r="F22" s="752">
        <v>1.5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27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20.399999999999999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1.5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51.1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27</v>
      </c>
      <c r="C30" s="204" t="s">
        <v>493</v>
      </c>
    </row>
    <row r="31" spans="1:11" x14ac:dyDescent="0.25">
      <c r="A31" s="698" t="s">
        <v>1430</v>
      </c>
      <c r="B31" s="734">
        <f>F21</f>
        <v>20.399999999999999</v>
      </c>
    </row>
    <row r="32" spans="1:11" x14ac:dyDescent="0.25">
      <c r="A32" s="698" t="s">
        <v>1431</v>
      </c>
      <c r="B32" s="734">
        <f>F22</f>
        <v>1.5</v>
      </c>
    </row>
    <row r="33" spans="1:2" x14ac:dyDescent="0.25">
      <c r="A33" s="699" t="s">
        <v>1432</v>
      </c>
      <c r="B33" s="732">
        <f>100-(B30+B31+B32)</f>
        <v>51.1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933</v>
      </c>
      <c r="C4" s="71">
        <v>40</v>
      </c>
      <c r="D4" s="71">
        <v>52</v>
      </c>
      <c r="G4" s="217">
        <f>A4</f>
        <v>2021</v>
      </c>
      <c r="H4" s="289">
        <f>IF(ISBLANK(C4),"",C4)</f>
        <v>40</v>
      </c>
      <c r="I4" s="289">
        <f>IF(ISBLANK(D4),"",D4)</f>
        <v>52</v>
      </c>
    </row>
    <row r="5" spans="1:9" x14ac:dyDescent="0.25">
      <c r="A5" s="286">
        <v>2022</v>
      </c>
      <c r="B5" s="214">
        <v>940</v>
      </c>
      <c r="C5" s="214">
        <v>49</v>
      </c>
      <c r="D5" s="214">
        <v>59</v>
      </c>
      <c r="G5" s="286">
        <f t="shared" ref="G5:G6" si="0">A5</f>
        <v>2022</v>
      </c>
      <c r="H5" s="290">
        <f t="shared" ref="H5:H6" si="1">IF(ISBLANK(C5),"",C5)</f>
        <v>49</v>
      </c>
      <c r="I5" s="290">
        <f t="shared" ref="I5:I6" si="2">IF(ISBLANK(D5),"",D5)</f>
        <v>59</v>
      </c>
    </row>
    <row r="6" spans="1:9" x14ac:dyDescent="0.25">
      <c r="A6" s="218">
        <v>2023</v>
      </c>
      <c r="B6" s="168">
        <v>930</v>
      </c>
      <c r="C6" s="168">
        <v>63</v>
      </c>
      <c r="D6" s="168">
        <v>53</v>
      </c>
      <c r="G6" s="219">
        <f t="shared" si="0"/>
        <v>2023</v>
      </c>
      <c r="H6" s="291">
        <f t="shared" si="1"/>
        <v>63</v>
      </c>
      <c r="I6" s="291">
        <f t="shared" si="2"/>
        <v>53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40</v>
      </c>
      <c r="I12" s="289">
        <f>IF(ISBLANK(D4),"",D4)</f>
        <v>52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49</v>
      </c>
      <c r="I13" s="290">
        <f t="shared" si="4"/>
        <v>59</v>
      </c>
    </row>
    <row r="14" spans="1:9" x14ac:dyDescent="0.25">
      <c r="G14" s="219">
        <f t="shared" si="3"/>
        <v>2023</v>
      </c>
      <c r="H14" s="291">
        <f t="shared" ref="H14:I14" si="5">IF(ISBLANK(C6),"",C6)</f>
        <v>63</v>
      </c>
      <c r="I14" s="291">
        <f t="shared" si="5"/>
        <v>53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3166</v>
      </c>
      <c r="C23" s="71">
        <v>319</v>
      </c>
      <c r="D23" s="71">
        <v>358</v>
      </c>
      <c r="G23" s="217">
        <f>A23</f>
        <v>2021</v>
      </c>
      <c r="H23" s="289">
        <f>IF(ISBLANK(C23),"",C23)</f>
        <v>319</v>
      </c>
      <c r="I23" s="289">
        <f>IF(ISBLANK(D23),"",D23)</f>
        <v>358</v>
      </c>
    </row>
    <row r="24" spans="1:13" x14ac:dyDescent="0.25">
      <c r="A24" s="286">
        <v>2022</v>
      </c>
      <c r="B24" s="214">
        <v>3257</v>
      </c>
      <c r="C24" s="214">
        <v>320</v>
      </c>
      <c r="D24" s="214">
        <v>412</v>
      </c>
      <c r="G24" s="286">
        <f t="shared" ref="G24:G25" si="6">A24</f>
        <v>2022</v>
      </c>
      <c r="H24" s="290">
        <f t="shared" ref="H24:H25" si="7">IF(ISBLANK(C24),"",C24)</f>
        <v>320</v>
      </c>
      <c r="I24" s="290">
        <f t="shared" ref="I24:I25" si="8">IF(ISBLANK(D24),"",D24)</f>
        <v>412</v>
      </c>
    </row>
    <row r="25" spans="1:13" x14ac:dyDescent="0.25">
      <c r="A25" s="218">
        <v>2023</v>
      </c>
      <c r="B25" s="168">
        <v>3380</v>
      </c>
      <c r="C25" s="168">
        <v>296</v>
      </c>
      <c r="D25" s="168">
        <v>421</v>
      </c>
      <c r="G25" s="219">
        <f t="shared" si="6"/>
        <v>2023</v>
      </c>
      <c r="H25" s="291">
        <f t="shared" si="7"/>
        <v>296</v>
      </c>
      <c r="I25" s="291">
        <f t="shared" si="8"/>
        <v>421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319</v>
      </c>
      <c r="I31" s="289">
        <f>IF(ISBLANK(D23),"",D23)</f>
        <v>358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320</v>
      </c>
      <c r="I32" s="290">
        <f t="shared" si="10"/>
        <v>412</v>
      </c>
    </row>
    <row r="33" spans="7:9" x14ac:dyDescent="0.25">
      <c r="G33" s="219">
        <f t="shared" si="9"/>
        <v>2023</v>
      </c>
      <c r="H33" s="291">
        <f t="shared" ref="H33:I33" si="11">IF(ISBLANK(C25),"",C25)</f>
        <v>296</v>
      </c>
      <c r="I33" s="291">
        <f t="shared" si="11"/>
        <v>421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3774483</v>
      </c>
      <c r="C4" s="1077">
        <v>34562</v>
      </c>
      <c r="D4" s="110">
        <v>2719884</v>
      </c>
      <c r="E4" s="70">
        <v>24905</v>
      </c>
      <c r="F4" s="1076">
        <v>247773</v>
      </c>
      <c r="G4" s="70">
        <v>2269</v>
      </c>
      <c r="H4" s="1078">
        <v>9502013</v>
      </c>
      <c r="I4" s="1077">
        <v>87007</v>
      </c>
    </row>
    <row r="5" spans="1:9" x14ac:dyDescent="0.25">
      <c r="A5" s="587">
        <v>2021</v>
      </c>
      <c r="B5" s="1079">
        <v>2940151</v>
      </c>
      <c r="C5" s="1080">
        <v>27485</v>
      </c>
      <c r="D5" s="160">
        <v>3077893</v>
      </c>
      <c r="E5" s="212">
        <v>28773</v>
      </c>
      <c r="F5" s="1079">
        <v>141146</v>
      </c>
      <c r="G5" s="212">
        <v>1319</v>
      </c>
      <c r="H5" s="1081">
        <v>12752413</v>
      </c>
      <c r="I5" s="1080">
        <v>119214</v>
      </c>
    </row>
    <row r="6" spans="1:9" x14ac:dyDescent="0.25">
      <c r="A6" s="588">
        <v>2022</v>
      </c>
      <c r="B6" s="1082">
        <v>4755012</v>
      </c>
      <c r="C6" s="1083">
        <v>46735</v>
      </c>
      <c r="D6" s="169">
        <v>3594820</v>
      </c>
      <c r="E6" s="167">
        <v>35332</v>
      </c>
      <c r="F6" s="1082">
        <v>270251</v>
      </c>
      <c r="G6" s="167">
        <v>2656</v>
      </c>
      <c r="H6" s="1084">
        <v>17635036</v>
      </c>
      <c r="I6" s="1083">
        <v>173328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488709</v>
      </c>
      <c r="C4" s="1076">
        <v>4719937</v>
      </c>
      <c r="D4" s="1077">
        <v>43219</v>
      </c>
      <c r="E4" s="1076">
        <v>4874989</v>
      </c>
      <c r="F4" s="1077">
        <v>44639</v>
      </c>
    </row>
    <row r="5" spans="1:6" x14ac:dyDescent="0.25">
      <c r="A5" s="480">
        <v>2021</v>
      </c>
      <c r="B5" s="1081">
        <v>807811</v>
      </c>
      <c r="C5" s="1079">
        <v>6869488</v>
      </c>
      <c r="D5" s="1080">
        <v>64218</v>
      </c>
      <c r="E5" s="1079">
        <v>5831561</v>
      </c>
      <c r="F5" s="1080">
        <v>54515</v>
      </c>
    </row>
    <row r="6" spans="1:6" ht="15.75" thickBot="1" x14ac:dyDescent="0.3">
      <c r="A6" s="960">
        <v>2022</v>
      </c>
      <c r="B6" s="1085">
        <v>1020635</v>
      </c>
      <c r="C6" s="1086">
        <v>9823725</v>
      </c>
      <c r="D6" s="1087">
        <v>96553</v>
      </c>
      <c r="E6" s="1086">
        <v>8435138</v>
      </c>
      <c r="F6" s="1087">
        <v>82906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Bor (district)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3507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90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101744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29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7.1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22.3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-15.2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73.680000000000007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47.5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223.8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2.34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92010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81261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2745</v>
      </c>
      <c r="C63" s="548">
        <f>IF(ISBLANK('DEM2'!C7),"-",'DEM2'!C7)</f>
        <v>2741</v>
      </c>
      <c r="D63" s="548"/>
      <c r="E63" s="548">
        <f>IF(ISBLANK('DEM2'!D8),"-",'DEM2'!D8)</f>
        <v>2679</v>
      </c>
      <c r="F63" s="548">
        <f>IF(ISBLANK('DEM2'!C8),"-",'DEM2'!C8)</f>
        <v>2651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3497</v>
      </c>
      <c r="C64" s="317">
        <f>IF(ISBLANK('DEM2'!F7),"-",'DEM2'!F7)</f>
        <v>3743</v>
      </c>
      <c r="D64" s="789"/>
      <c r="E64" s="317">
        <f>IF(ISBLANK('DEM2'!G8),"-",'DEM2'!G8)</f>
        <v>3199</v>
      </c>
      <c r="F64" s="317">
        <f>IF(ISBLANK('DEM2'!F8),"-",'DEM2'!F8)</f>
        <v>3401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2057</v>
      </c>
      <c r="C65" s="345">
        <f>IF(ISBLANK('DEM2'!I7),"-",'DEM2'!I7)</f>
        <v>2122</v>
      </c>
      <c r="D65" s="393"/>
      <c r="E65" s="345">
        <f>IF(ISBLANK('DEM2'!J8),"-",'DEM2'!J8)</f>
        <v>1804</v>
      </c>
      <c r="F65" s="345">
        <f>IF(ISBLANK('DEM2'!I8),"-",'DEM2'!I8)</f>
        <v>1858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7784</v>
      </c>
      <c r="C66" s="348">
        <f>IF(ISBLANK('DEM2'!L7),"-",'DEM2'!L7)</f>
        <v>8051</v>
      </c>
      <c r="D66" s="394"/>
      <c r="E66" s="348">
        <f>IF(ISBLANK('DEM2'!M8),"-",'DEM2'!M8)</f>
        <v>7241</v>
      </c>
      <c r="F66" s="348">
        <f>IF(ISBLANK('DEM2'!L8),"-",'DEM2'!L8)</f>
        <v>7448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8033</v>
      </c>
      <c r="C67" s="345">
        <f>IF(ISBLANK('DEM2'!O7),"-",'DEM2'!O7)</f>
        <v>8945</v>
      </c>
      <c r="D67" s="393"/>
      <c r="E67" s="345">
        <f>IF(ISBLANK('DEM2'!P8),"-",'DEM2'!P8)</f>
        <v>6666</v>
      </c>
      <c r="F67" s="345">
        <f>IF(ISBLANK('DEM2'!O8),"-",'DEM2'!O8)</f>
        <v>7434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32980</v>
      </c>
      <c r="C68" s="317">
        <f>IF(ISBLANK('DEM2'!R7),"-",'DEM2'!R7)</f>
        <v>34105</v>
      </c>
      <c r="D68" s="395"/>
      <c r="E68" s="317">
        <f>IF(ISBLANK('DEM2'!S8),"-",'DEM2'!S8)</f>
        <v>30029</v>
      </c>
      <c r="F68" s="317">
        <f>IF(ISBLANK('DEM2'!R8),"-",'DEM2'!R8)</f>
        <v>31379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54754</v>
      </c>
      <c r="C69" s="463">
        <f>IF(ISBLANK('DEM2'!U7),"-",'DEM2'!U7)</f>
        <v>52217</v>
      </c>
      <c r="D69" s="799"/>
      <c r="E69" s="463">
        <f>IF(ISBLANK('DEM2'!V8),"-",'DEM2'!V8)</f>
        <v>51967</v>
      </c>
      <c r="F69" s="463">
        <f>IF(ISBLANK('DEM2'!U8),"-",'DEM2'!U8)</f>
        <v>49777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9.1999999999999993</v>
      </c>
      <c r="G115" s="800">
        <f>IF(ISBLANK('DEM2'!E23),"-",'DEM2'!E23)</f>
        <v>9.1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5.2</v>
      </c>
      <c r="G116" s="407">
        <f>IF(ISBLANK('DEM2'!E24),"-",'DEM2'!E24)</f>
        <v>12.9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9.6999999999999993</v>
      </c>
      <c r="G117" s="801">
        <f>IF(ISBLANK('DEM2'!E25),"-",'DEM2'!E25)</f>
        <v>11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32274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33404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32.799999999999997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87826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6407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71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26.3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 t="str">
        <f>IF(ISBLANK(SIROMASTVO1!B7),"-",SIROMASTVO1!B7)</f>
        <v>-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35.299999999999997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8.9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17635036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173328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3594820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1807642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35332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4755012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46735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270251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2656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9823725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96553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8435138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82906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930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3380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1020635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12596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13740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11534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28227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12188</v>
      </c>
      <c r="C300" s="808">
        <f>IF(ISBLANK(POLJ3!C4),"-",POLJ3!C4)</f>
        <v>2994</v>
      </c>
      <c r="D300" s="1160">
        <f>IF(ISBLANK(POLJ3!D4),"-",POLJ3!D4)</f>
        <v>9194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17850</v>
      </c>
      <c r="C301" s="789">
        <f>IF(ISBLANK(POLJ3!C5),"-",POLJ3!C5)</f>
        <v>11025</v>
      </c>
      <c r="D301" s="1161">
        <f>IF(ISBLANK(POLJ3!D5),"-",POLJ3!D5)</f>
        <v>6825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11</v>
      </c>
      <c r="C302" s="790">
        <f>IF(ISBLANK(POLJ3!C6),"-",POLJ3!C6)</f>
        <v>8</v>
      </c>
      <c r="D302" s="1162">
        <f>IF(ISBLANK(POLJ3!D6),"-",POLJ3!D6)</f>
        <v>3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183</v>
      </c>
      <c r="C303" s="791">
        <f>IF(ISBLANK(POLJ3!C7),"-",POLJ3!C7)</f>
        <v>35</v>
      </c>
      <c r="D303" s="1163">
        <f>IF(ISBLANK(POLJ3!D7),"-",POLJ3!D7)</f>
        <v>148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12596</v>
      </c>
      <c r="C304" s="807">
        <f>IF(ISBLANK(POLJ3!C8),"-",POLJ3!C8)</f>
        <v>2798</v>
      </c>
      <c r="D304" s="1164">
        <f>IF(ISBLANK(POLJ3!D8),"-",POLJ3!D8)</f>
        <v>9798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525.5</v>
      </c>
      <c r="C310" s="1165"/>
      <c r="D310" s="3"/>
      <c r="E310" s="5"/>
      <c r="F310" s="5"/>
      <c r="G310" s="815" t="s">
        <v>854</v>
      </c>
      <c r="H310" s="816">
        <f>IF(ISBLANK(POLJ2!H3),"-",POLJ2!H3)</f>
        <v>14690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40283.230000000003</v>
      </c>
      <c r="C311" s="1154"/>
      <c r="D311" s="3"/>
      <c r="E311" s="5"/>
      <c r="F311" s="5"/>
      <c r="G311" s="810" t="s">
        <v>855</v>
      </c>
      <c r="H311" s="248">
        <f>IF(ISBLANK(POLJ2!H4),"-",POLJ2!H4)</f>
        <v>34578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1529.34</v>
      </c>
      <c r="C312" s="1154"/>
      <c r="D312" s="3"/>
      <c r="E312" s="5"/>
      <c r="F312" s="5"/>
      <c r="G312" s="810" t="s">
        <v>856</v>
      </c>
      <c r="H312" s="248">
        <f>IF(ISBLANK(POLJ2!H5),"-",POLJ2!H5)</f>
        <v>31081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1182.78</v>
      </c>
      <c r="C313" s="1154"/>
      <c r="D313" s="3"/>
      <c r="E313" s="5"/>
      <c r="F313" s="5"/>
      <c r="G313" s="812" t="s">
        <v>857</v>
      </c>
      <c r="H313" s="249">
        <f>IF(ISBLANK(POLJ2!H6),"-",POLJ2!H6)</f>
        <v>186337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10.75</v>
      </c>
      <c r="C314" s="1154"/>
      <c r="D314" s="3"/>
      <c r="E314" s="5"/>
      <c r="F314" s="5"/>
      <c r="G314" s="814" t="s">
        <v>847</v>
      </c>
      <c r="H314" s="817">
        <f>IF(ISBLANK(POLJ2!H7),"-",POLJ2!H7)</f>
        <v>266686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29593.61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73125.210000000006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4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32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600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33.6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2486</v>
      </c>
      <c r="I364" s="808">
        <f>IF(ISBLANK(OBRAZ2!I6),"-",OBRAZ2!I6)</f>
        <v>2359</v>
      </c>
      <c r="J364" s="808">
        <f>IF(ISBLANK(OBRAZ2!J6),"-",OBRAZ2!J6)</f>
        <v>127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1179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117</v>
      </c>
      <c r="I365" s="416">
        <f>IF(ISBLANK(OBRAZ2!I7),"-",OBRAZ2!I7)</f>
        <v>117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60.2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241</v>
      </c>
      <c r="I366" s="807">
        <f>IF(ISBLANK(OBRAZ2!I8),"-",OBRAZ2!I8)</f>
        <v>241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732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0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70.619006102877066</v>
      </c>
      <c r="I377" s="851">
        <f>IF(ISBLANK(OBRAZ2!C14),"-",OBRAZ2!C23)</f>
        <v>69.50925181013676</v>
      </c>
      <c r="J377" s="851">
        <f>IF(ISBLANK(OBRAZ2!D14),"-",OBRAZ2!D23)</f>
        <v>70.848267622461165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12.641673931996515</v>
      </c>
      <c r="I379" s="851">
        <f>IF(ISBLANK(OBRAZ2!C16),"-",OBRAZ2!C25)</f>
        <v>13.153660498793244</v>
      </c>
      <c r="J379" s="851">
        <f>IF(ISBLANK(OBRAZ2!D16),"-",OBRAZ2!D25)</f>
        <v>9.9163679808841092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16.739319965126416</v>
      </c>
      <c r="I380" s="852">
        <f>IF(ISBLANK(OBRAZ2!C17),"-",OBRAZ2!C26)</f>
        <v>17.337087691069993</v>
      </c>
      <c r="J380" s="852">
        <f>IF(ISBLANK(OBRAZ2!D17),"-",OBRAZ2!D26)</f>
        <v>19.23536439665472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30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59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2793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3187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445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64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94.6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819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97.9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1.1000000000000001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68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2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11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2752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>
        <f>IF(ISBLANK(OBRAZ7!B6),"-",OBRAZ7!B6)</f>
        <v>77.900000000000006</v>
      </c>
      <c r="D446" s="401"/>
      <c r="E446" s="346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802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>
        <f>IF(ISBLANK(OBRAZ7!B8),"-",OBRAZ7!B8)</f>
        <v>88.8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1.7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28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2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10564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7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98768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0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0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344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3.4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1.2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0.7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0.2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2.1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66.8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0.86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3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2.9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95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91.7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8469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8.3000000000000007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18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471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5595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61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67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4.5999999999999996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0.1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4.5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2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35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0.1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2581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2.8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1135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8.5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659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4.5999999999999996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256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560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0.5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158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327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96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9.4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47.7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33.1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20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389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67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1525.47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1.5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32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941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34713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>
        <f>IF(ISBLANK(SAOBINFR1!B7),"-",SAOBINFR1!B7)</f>
        <v>333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>
        <f>IF(ISBLANK(SAOBINFR1!B8),"-",SAOBINFR1!B8)</f>
        <v>26893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157391.14000000001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45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 t="str">
        <f>IF(ISBLANK(INDEKSI1!B6),"-",INDEKSI1!B6)</f>
        <v>-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 t="str">
        <f>IF(ISBLANK(INDEKSI1!B7),"-",INDEKSI1!B7)</f>
        <v>-</v>
      </c>
      <c r="D696" s="3"/>
      <c r="E696" s="5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 t="str">
        <f>IF(ISBLANK(INDEKSI1!B8),"-",INDEKSI1!B8)</f>
        <v>-</v>
      </c>
      <c r="D697" s="3"/>
      <c r="E697" s="5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62411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13927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173573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32671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2.8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2.2999999999999998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35.299999999999997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8.9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26.3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/>
      <c r="C7" s="213"/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/>
      <c r="C4" s="477"/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/>
      <c r="C6" s="477"/>
      <c r="D6" s="359" t="s">
        <v>1381</v>
      </c>
      <c r="E6" s="517">
        <v>2013</v>
      </c>
    </row>
    <row r="7" spans="1:5" x14ac:dyDescent="0.25">
      <c r="A7" s="53" t="s">
        <v>1076</v>
      </c>
      <c r="B7" s="462"/>
      <c r="C7" s="462"/>
      <c r="D7" s="129" t="s">
        <v>1381</v>
      </c>
      <c r="E7" s="518">
        <v>2013</v>
      </c>
    </row>
    <row r="8" spans="1:5" x14ac:dyDescent="0.25">
      <c r="A8" s="54" t="s">
        <v>1077</v>
      </c>
      <c r="B8" s="213"/>
      <c r="C8" s="213"/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/>
      <c r="C4" s="721"/>
      <c r="D4" s="710"/>
      <c r="E4" s="711"/>
      <c r="F4" s="712"/>
    </row>
    <row r="5" spans="1:6" x14ac:dyDescent="0.25">
      <c r="A5" s="286">
        <v>2012</v>
      </c>
      <c r="B5" s="614"/>
      <c r="C5" s="722"/>
      <c r="D5" s="713"/>
      <c r="E5" s="641"/>
      <c r="F5" s="714"/>
    </row>
    <row r="6" spans="1:6" x14ac:dyDescent="0.25">
      <c r="A6" s="286">
        <v>2013</v>
      </c>
      <c r="B6" s="614"/>
      <c r="C6" s="722"/>
      <c r="D6" s="715"/>
      <c r="E6" s="609"/>
      <c r="F6" s="716"/>
    </row>
    <row r="7" spans="1:6" x14ac:dyDescent="0.25">
      <c r="A7" s="219">
        <v>2014</v>
      </c>
      <c r="B7" s="615"/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12596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11534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13740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525.5</v>
      </c>
      <c r="G3" s="217" t="s">
        <v>765</v>
      </c>
      <c r="H3" s="71">
        <v>14690</v>
      </c>
    </row>
    <row r="4" spans="1:9" x14ac:dyDescent="0.25">
      <c r="A4" s="286" t="s">
        <v>760</v>
      </c>
      <c r="B4" s="214">
        <v>40283.230000000003</v>
      </c>
      <c r="G4" s="286" t="s">
        <v>766</v>
      </c>
      <c r="H4" s="214">
        <v>34578</v>
      </c>
    </row>
    <row r="5" spans="1:9" x14ac:dyDescent="0.25">
      <c r="A5" s="286" t="s">
        <v>761</v>
      </c>
      <c r="B5" s="214">
        <v>1529.34</v>
      </c>
      <c r="G5" s="286" t="s">
        <v>767</v>
      </c>
      <c r="H5" s="214">
        <v>31081</v>
      </c>
    </row>
    <row r="6" spans="1:9" x14ac:dyDescent="0.25">
      <c r="A6" s="286" t="s">
        <v>762</v>
      </c>
      <c r="B6" s="214">
        <v>1182.78</v>
      </c>
      <c r="G6" s="286" t="s">
        <v>768</v>
      </c>
      <c r="H6" s="214">
        <v>186337</v>
      </c>
    </row>
    <row r="7" spans="1:9" x14ac:dyDescent="0.25">
      <c r="A7" s="286" t="s">
        <v>763</v>
      </c>
      <c r="B7" s="214">
        <v>10.75</v>
      </c>
      <c r="G7" s="1" t="s">
        <v>24</v>
      </c>
      <c r="H7" s="288">
        <v>266686</v>
      </c>
    </row>
    <row r="8" spans="1:9" x14ac:dyDescent="0.25">
      <c r="A8" s="287" t="s">
        <v>764</v>
      </c>
      <c r="B8" s="73">
        <v>29593.61</v>
      </c>
    </row>
    <row r="9" spans="1:9" x14ac:dyDescent="0.25">
      <c r="A9" s="1" t="s">
        <v>24</v>
      </c>
      <c r="B9" s="288">
        <v>73125.210000000006</v>
      </c>
      <c r="I9" s="41" t="s">
        <v>876</v>
      </c>
    </row>
    <row r="10" spans="1:9" x14ac:dyDescent="0.25">
      <c r="G10" s="29" t="s">
        <v>775</v>
      </c>
      <c r="H10" s="58">
        <v>28227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12188</v>
      </c>
      <c r="C4" s="55">
        <v>2994</v>
      </c>
      <c r="D4" s="110">
        <v>9194</v>
      </c>
    </row>
    <row r="5" spans="1:4" ht="30" customHeight="1" x14ac:dyDescent="0.25">
      <c r="A5" s="274" t="s">
        <v>884</v>
      </c>
      <c r="B5" s="212">
        <v>17850</v>
      </c>
      <c r="C5" s="58">
        <v>11025</v>
      </c>
      <c r="D5" s="160">
        <v>6825</v>
      </c>
    </row>
    <row r="6" spans="1:4" x14ac:dyDescent="0.25">
      <c r="A6" s="274" t="s">
        <v>772</v>
      </c>
      <c r="B6" s="212">
        <v>11</v>
      </c>
      <c r="C6" s="58">
        <v>8</v>
      </c>
      <c r="D6" s="160">
        <v>3</v>
      </c>
    </row>
    <row r="7" spans="1:4" ht="30" x14ac:dyDescent="0.25">
      <c r="A7" s="274" t="s">
        <v>773</v>
      </c>
      <c r="B7" s="212">
        <v>183</v>
      </c>
      <c r="C7" s="58">
        <v>35</v>
      </c>
      <c r="D7" s="160">
        <v>148</v>
      </c>
    </row>
    <row r="8" spans="1:4" x14ac:dyDescent="0.25">
      <c r="A8" s="201" t="s">
        <v>774</v>
      </c>
      <c r="B8" s="72">
        <v>12596</v>
      </c>
      <c r="C8" s="61">
        <v>2798</v>
      </c>
      <c r="D8" s="111">
        <v>9798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72.727272727272734</v>
      </c>
      <c r="C14" s="276">
        <f>D6/B6*100</f>
        <v>27.27272727272727</v>
      </c>
    </row>
    <row r="15" spans="1:4" ht="60" x14ac:dyDescent="0.25">
      <c r="A15" s="277" t="s">
        <v>885</v>
      </c>
      <c r="B15" s="282">
        <f>C5/B5*100</f>
        <v>61.764705882352942</v>
      </c>
      <c r="C15" s="278">
        <f>D5/B5*100</f>
        <v>38.235294117647058</v>
      </c>
    </row>
    <row r="16" spans="1:4" ht="30" x14ac:dyDescent="0.25">
      <c r="A16" s="279" t="s">
        <v>821</v>
      </c>
      <c r="B16" s="283">
        <f>C4/B4*100</f>
        <v>24.565146045290451</v>
      </c>
      <c r="C16" s="280">
        <f>D4/B4*100</f>
        <v>75.434853954709553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72.727272727272734</v>
      </c>
      <c r="C21" s="276">
        <f>C14</f>
        <v>27.27272727272727</v>
      </c>
    </row>
    <row r="22" spans="1:3" ht="60" x14ac:dyDescent="0.25">
      <c r="A22" s="277" t="s">
        <v>823</v>
      </c>
      <c r="B22" s="282">
        <f t="shared" ref="B22:C23" si="0">B15</f>
        <v>61.764705882352942</v>
      </c>
      <c r="C22" s="278">
        <f t="shared" si="0"/>
        <v>38.235294117647058</v>
      </c>
    </row>
    <row r="23" spans="1:3" ht="30" x14ac:dyDescent="0.25">
      <c r="A23" s="279" t="s">
        <v>858</v>
      </c>
      <c r="B23" s="285">
        <f t="shared" si="0"/>
        <v>24.565146045290451</v>
      </c>
      <c r="C23" s="284">
        <f t="shared" si="0"/>
        <v>75.434853954709553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4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32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600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33.6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1179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60.2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732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2321</v>
      </c>
      <c r="C6" s="973">
        <v>2191</v>
      </c>
      <c r="D6" s="945">
        <v>130</v>
      </c>
      <c r="E6" s="973">
        <v>2294</v>
      </c>
      <c r="F6" s="973">
        <v>2195</v>
      </c>
      <c r="G6" s="945">
        <v>99</v>
      </c>
      <c r="H6" s="599">
        <v>2486</v>
      </c>
      <c r="I6" s="616">
        <v>2359</v>
      </c>
      <c r="J6" s="945">
        <v>127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42</v>
      </c>
      <c r="C7" s="975">
        <v>42</v>
      </c>
      <c r="D7" s="976">
        <v>0</v>
      </c>
      <c r="E7" s="975">
        <v>50</v>
      </c>
      <c r="F7" s="975">
        <v>50</v>
      </c>
      <c r="G7" s="976">
        <v>0</v>
      </c>
      <c r="H7" s="753">
        <v>117</v>
      </c>
      <c r="I7" s="690">
        <v>117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557</v>
      </c>
      <c r="C8" s="978">
        <v>557</v>
      </c>
      <c r="D8" s="979">
        <v>0</v>
      </c>
      <c r="E8" s="978">
        <v>296</v>
      </c>
      <c r="F8" s="978">
        <v>296</v>
      </c>
      <c r="G8" s="979">
        <v>0</v>
      </c>
      <c r="H8" s="754">
        <v>241</v>
      </c>
      <c r="I8" s="691">
        <v>241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0</v>
      </c>
      <c r="C12" s="600">
        <v>0</v>
      </c>
      <c r="D12" s="600">
        <v>0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1620</v>
      </c>
      <c r="C14" s="751">
        <v>1728</v>
      </c>
      <c r="D14" s="751">
        <v>1779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290</v>
      </c>
      <c r="C16" s="1029">
        <v>327</v>
      </c>
      <c r="D16" s="751">
        <v>249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384</v>
      </c>
      <c r="C17" s="752">
        <v>431</v>
      </c>
      <c r="D17" s="752">
        <v>483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0</v>
      </c>
      <c r="C21" s="289">
        <f>C12/SUM(C12:C17)*100</f>
        <v>0</v>
      </c>
      <c r="D21" s="289">
        <f>D12/SUM(D12:D17)*100</f>
        <v>0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70.619006102877066</v>
      </c>
      <c r="C23" s="290">
        <f>C14/SUM(C12:C17)*100</f>
        <v>69.50925181013676</v>
      </c>
      <c r="D23" s="290">
        <f>D14/SUM(D12:D17)*100</f>
        <v>70.848267622461165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12.641673931996515</v>
      </c>
      <c r="C25" s="290">
        <f>C16/SUM(C12:C17)*100</f>
        <v>13.153660498793244</v>
      </c>
      <c r="D25" s="290">
        <f>D16/SUM(D12:D17)*100</f>
        <v>9.9163679808841092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16.739319965126416</v>
      </c>
      <c r="C26" s="291">
        <f>C17/SUM(C12:C17)*100</f>
        <v>17.337087691069993</v>
      </c>
      <c r="D26" s="291">
        <f>D17/SUM(D12:D17)*100</f>
        <v>19.23536439665472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17.7</v>
      </c>
      <c r="C7" s="600">
        <v>19.3</v>
      </c>
      <c r="D7" s="600">
        <v>16.600000000000001</v>
      </c>
    </row>
    <row r="8" spans="1:6" x14ac:dyDescent="0.25">
      <c r="A8" s="695" t="s">
        <v>944</v>
      </c>
      <c r="B8" s="751">
        <v>9.5</v>
      </c>
      <c r="C8" s="751">
        <v>10.1</v>
      </c>
      <c r="D8" s="751">
        <v>11</v>
      </c>
    </row>
    <row r="9" spans="1:6" x14ac:dyDescent="0.25">
      <c r="A9" s="696" t="s">
        <v>224</v>
      </c>
      <c r="B9" s="752">
        <v>72.900000000000006</v>
      </c>
      <c r="C9" s="752">
        <v>70.599999999999994</v>
      </c>
      <c r="D9" s="752">
        <v>72.400000000000006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17.7</v>
      </c>
      <c r="C13" s="697">
        <f t="shared" ref="C13:D13" si="1">IF(ISBLANK(C7),"",C7)</f>
        <v>19.3</v>
      </c>
      <c r="D13" s="697">
        <f t="shared" si="1"/>
        <v>16.600000000000001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9.5</v>
      </c>
      <c r="C14" s="698">
        <f t="shared" si="2"/>
        <v>10.1</v>
      </c>
      <c r="D14" s="698">
        <f t="shared" si="2"/>
        <v>11</v>
      </c>
    </row>
    <row r="15" spans="1:6" x14ac:dyDescent="0.25">
      <c r="A15" s="702" t="s">
        <v>1630</v>
      </c>
      <c r="B15" s="699">
        <f t="shared" si="2"/>
        <v>72.900000000000006</v>
      </c>
      <c r="C15" s="699">
        <f t="shared" si="2"/>
        <v>70.599999999999994</v>
      </c>
      <c r="D15" s="699">
        <f t="shared" si="2"/>
        <v>72.400000000000006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17.7</v>
      </c>
      <c r="C18" s="697">
        <f t="shared" ref="C18:D18" si="4">IF(ISBLANK(C7),"",C7)</f>
        <v>19.3</v>
      </c>
      <c r="D18" s="697">
        <f t="shared" si="4"/>
        <v>16.600000000000001</v>
      </c>
    </row>
    <row r="19" spans="1:5" x14ac:dyDescent="0.25">
      <c r="A19" s="701" t="s">
        <v>1632</v>
      </c>
      <c r="B19" s="698">
        <f t="shared" ref="B19:D20" si="5">IF(ISBLANK(B8),"",B8)</f>
        <v>9.5</v>
      </c>
      <c r="C19" s="698">
        <f t="shared" si="5"/>
        <v>10.1</v>
      </c>
      <c r="D19" s="698">
        <f t="shared" si="5"/>
        <v>11</v>
      </c>
    </row>
    <row r="20" spans="1:5" x14ac:dyDescent="0.25">
      <c r="A20" s="702" t="s">
        <v>1633</v>
      </c>
      <c r="B20" s="699">
        <f t="shared" si="5"/>
        <v>72.900000000000006</v>
      </c>
      <c r="C20" s="699">
        <f t="shared" si="5"/>
        <v>70.599999999999994</v>
      </c>
      <c r="D20" s="699">
        <f t="shared" si="5"/>
        <v>72.400000000000006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81.099999999999994</v>
      </c>
      <c r="C5" s="611">
        <v>81.3</v>
      </c>
      <c r="D5" s="1030">
        <v>81.2</v>
      </c>
      <c r="F5" s="28"/>
      <c r="G5" s="693">
        <f>A5</f>
        <v>2020</v>
      </c>
      <c r="H5" s="669">
        <f>IF(ISBLANK(B5),"",B5)</f>
        <v>81.099999999999994</v>
      </c>
      <c r="I5" s="618">
        <f t="shared" ref="H5:I7" si="0">IF(ISBLANK(C5),"",C5)</f>
        <v>81.3</v>
      </c>
    </row>
    <row r="6" spans="1:10" x14ac:dyDescent="0.25">
      <c r="A6" s="749">
        <v>2021</v>
      </c>
      <c r="B6" s="601">
        <v>85</v>
      </c>
      <c r="C6" s="612">
        <v>88.3</v>
      </c>
      <c r="D6" s="946">
        <v>86.6</v>
      </c>
      <c r="F6" s="44"/>
      <c r="G6" s="693">
        <f t="shared" ref="G6:G7" si="1">A6</f>
        <v>2021</v>
      </c>
      <c r="H6" s="670">
        <f t="shared" si="0"/>
        <v>85</v>
      </c>
      <c r="I6" s="619">
        <f t="shared" si="0"/>
        <v>88.3</v>
      </c>
    </row>
    <row r="7" spans="1:10" x14ac:dyDescent="0.25">
      <c r="A7" s="750">
        <v>2022</v>
      </c>
      <c r="B7" s="601">
        <v>86</v>
      </c>
      <c r="C7" s="612">
        <v>91.6</v>
      </c>
      <c r="D7" s="946">
        <v>88.7</v>
      </c>
      <c r="F7" s="44"/>
      <c r="G7" s="693">
        <f t="shared" si="1"/>
        <v>2022</v>
      </c>
      <c r="H7" s="671">
        <f t="shared" si="0"/>
        <v>86</v>
      </c>
      <c r="I7" s="620">
        <f t="shared" si="0"/>
        <v>91.6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81.099999999999994</v>
      </c>
      <c r="I13" s="618">
        <f>IF(ISBLANK(C5),"",C5)</f>
        <v>81.3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85</v>
      </c>
      <c r="I14" s="619">
        <f t="shared" si="3"/>
        <v>88.3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86</v>
      </c>
      <c r="I15" s="620">
        <f t="shared" si="4"/>
        <v>91.6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Bor (district)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3507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90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101744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29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7.1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22.3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-15.2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73.680000000000007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47.5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223.8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2.34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92010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81261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2745</v>
      </c>
      <c r="C63" s="548">
        <f>IF(ISBLANK('DEM2'!C7),"-",'DEM2'!C7)</f>
        <v>2741</v>
      </c>
      <c r="D63" s="548"/>
      <c r="E63" s="548">
        <f>IF(ISBLANK('DEM2'!D8),"-",'DEM2'!D8)</f>
        <v>2679</v>
      </c>
      <c r="F63" s="548">
        <f>IF(ISBLANK('DEM2'!C8),"-",'DEM2'!C8)</f>
        <v>2651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3497</v>
      </c>
      <c r="C64" s="317">
        <f>IF(ISBLANK('DEM2'!F7),"-",'DEM2'!F7)</f>
        <v>3743</v>
      </c>
      <c r="D64" s="789"/>
      <c r="E64" s="317">
        <f>IF(ISBLANK('DEM2'!G8),"-",'DEM2'!G8)</f>
        <v>3199</v>
      </c>
      <c r="F64" s="317">
        <f>IF(ISBLANK('DEM2'!F8),"-",'DEM2'!F8)</f>
        <v>3401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2057</v>
      </c>
      <c r="C65" s="345">
        <f>IF(ISBLANK('DEM2'!I7),"-",'DEM2'!I7)</f>
        <v>2122</v>
      </c>
      <c r="D65" s="393"/>
      <c r="E65" s="345">
        <f>IF(ISBLANK('DEM2'!J8),"-",'DEM2'!J8)</f>
        <v>1804</v>
      </c>
      <c r="F65" s="345">
        <f>IF(ISBLANK('DEM2'!I8),"-",'DEM2'!I8)</f>
        <v>1858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7784</v>
      </c>
      <c r="C66" s="317">
        <f>IF(ISBLANK('DEM2'!L7),"-",'DEM2'!L7)</f>
        <v>8051</v>
      </c>
      <c r="D66" s="395"/>
      <c r="E66" s="317">
        <f>IF(ISBLANK('DEM2'!M8),"-",'DEM2'!M8)</f>
        <v>7241</v>
      </c>
      <c r="F66" s="317">
        <f>IF(ISBLANK('DEM2'!L8),"-",'DEM2'!L8)</f>
        <v>7448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8033</v>
      </c>
      <c r="C67" s="317">
        <f>IF(ISBLANK('DEM2'!O7),"-",'DEM2'!O7)</f>
        <v>8945</v>
      </c>
      <c r="D67" s="395"/>
      <c r="E67" s="317">
        <f>IF(ISBLANK('DEM2'!P8),"-",'DEM2'!P8)</f>
        <v>6666</v>
      </c>
      <c r="F67" s="317">
        <f>IF(ISBLANK('DEM2'!O8),"-",'DEM2'!O8)</f>
        <v>7434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32980</v>
      </c>
      <c r="C68" s="414">
        <f>IF(ISBLANK('DEM2'!R7),"-",'DEM2'!R7)</f>
        <v>34105</v>
      </c>
      <c r="D68" s="420"/>
      <c r="E68" s="414">
        <f>IF(ISBLANK('DEM2'!S8),"-",'DEM2'!S8)</f>
        <v>30029</v>
      </c>
      <c r="F68" s="414">
        <f>IF(ISBLANK('DEM2'!R8),"-",'DEM2'!R8)</f>
        <v>31379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54754</v>
      </c>
      <c r="C69" s="463">
        <f>IF(ISBLANK('DEM2'!U7),"-",'DEM2'!U7)</f>
        <v>52217</v>
      </c>
      <c r="D69" s="799"/>
      <c r="E69" s="463">
        <f>IF(ISBLANK('DEM2'!V8),"-",'DEM2'!V8)</f>
        <v>51967</v>
      </c>
      <c r="F69" s="463">
        <f>IF(ISBLANK('DEM2'!U8),"-",'DEM2'!U8)</f>
        <v>49777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9.1999999999999993</v>
      </c>
      <c r="G115" s="800">
        <f>IF(ISBLANK('DEM2'!E23),"-",'DEM2'!E23)</f>
        <v>9.1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5.2</v>
      </c>
      <c r="G116" s="407">
        <f>IF(ISBLANK('DEM2'!E24),"-",'DEM2'!E24)</f>
        <v>12.9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9.6999999999999993</v>
      </c>
      <c r="G117" s="801">
        <f>IF(ISBLANK('DEM2'!E25),"-",'DEM2'!E25)</f>
        <v>11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32274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33404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32.799999999999997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87826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6407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71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26.3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 t="str">
        <f>IF(ISBLANK(SIROMASTVO1!B7),"-",SIROMASTVO1!B7)</f>
        <v>-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35.299999999999997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8.9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17635036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173328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3594820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1807642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35332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4755012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46735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270251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2656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9823725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96553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8435138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82906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930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3380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1020635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12596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13740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11534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28227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12188</v>
      </c>
      <c r="C300" s="808">
        <f>IF(ISBLANK(POLJ3!C4),"-",POLJ3!C4)</f>
        <v>2994</v>
      </c>
      <c r="D300" s="1160">
        <f>IF(ISBLANK(POLJ3!D4),"-",POLJ3!D4)</f>
        <v>9194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17850</v>
      </c>
      <c r="C301" s="789">
        <f>IF(ISBLANK(POLJ3!C5),"-",POLJ3!C5)</f>
        <v>11025</v>
      </c>
      <c r="D301" s="1161">
        <f>IF(ISBLANK(POLJ3!D5),"-",POLJ3!D5)</f>
        <v>6825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11</v>
      </c>
      <c r="C302" s="790">
        <f>IF(ISBLANK(POLJ3!C6),"-",POLJ3!C6)</f>
        <v>8</v>
      </c>
      <c r="D302" s="1162">
        <f>IF(ISBLANK(POLJ3!D6),"-",POLJ3!D6)</f>
        <v>3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183</v>
      </c>
      <c r="C303" s="791">
        <f>IF(ISBLANK(POLJ3!C7),"-",POLJ3!C7)</f>
        <v>35</v>
      </c>
      <c r="D303" s="1163">
        <f>IF(ISBLANK(POLJ3!D7),"-",POLJ3!D7)</f>
        <v>148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12596</v>
      </c>
      <c r="C304" s="807">
        <f>IF(ISBLANK(POLJ3!C8),"-",POLJ3!C8)</f>
        <v>2798</v>
      </c>
      <c r="D304" s="1164">
        <f>IF(ISBLANK(POLJ3!D8),"-",POLJ3!D8)</f>
        <v>9798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525.5</v>
      </c>
      <c r="C310" s="1165"/>
      <c r="D310" s="3"/>
      <c r="E310" s="5"/>
      <c r="F310" s="5"/>
      <c r="G310" s="815" t="s">
        <v>765</v>
      </c>
      <c r="H310" s="816">
        <f>IF(ISBLANK(POLJ2!H3),"-",POLJ2!H3)</f>
        <v>14690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40283.230000000003</v>
      </c>
      <c r="C311" s="1154"/>
      <c r="D311" s="3"/>
      <c r="E311" s="5"/>
      <c r="F311" s="5"/>
      <c r="G311" s="810" t="s">
        <v>766</v>
      </c>
      <c r="H311" s="248">
        <f>IF(ISBLANK(POLJ2!H4),"-",POLJ2!H4)</f>
        <v>34578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1529.34</v>
      </c>
      <c r="C312" s="1154"/>
      <c r="D312" s="3"/>
      <c r="E312" s="5"/>
      <c r="F312" s="5"/>
      <c r="G312" s="810" t="s">
        <v>767</v>
      </c>
      <c r="H312" s="248">
        <f>IF(ISBLANK(POLJ2!H5),"-",POLJ2!H5)</f>
        <v>31081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1182.78</v>
      </c>
      <c r="C313" s="1154"/>
      <c r="D313" s="3"/>
      <c r="E313" s="5"/>
      <c r="F313" s="5"/>
      <c r="G313" s="812" t="s">
        <v>768</v>
      </c>
      <c r="H313" s="249">
        <f>IF(ISBLANK(POLJ2!H6),"-",POLJ2!H6)</f>
        <v>186337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10.75</v>
      </c>
      <c r="C314" s="1154"/>
      <c r="D314" s="3"/>
      <c r="E314" s="5"/>
      <c r="F314" s="5"/>
      <c r="G314" s="814" t="s">
        <v>16</v>
      </c>
      <c r="H314" s="817">
        <f>IF(ISBLANK(POLJ2!H7),"-",POLJ2!H7)</f>
        <v>266686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29593.61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73125.210000000006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4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32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600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33.6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2486</v>
      </c>
      <c r="I364" s="808">
        <f>IF(ISBLANK(OBRAZ2!I6),"-",OBRAZ2!I6)</f>
        <v>2359</v>
      </c>
      <c r="J364" s="808">
        <f>IF(ISBLANK(OBRAZ2!J6),"-",OBRAZ2!J6)</f>
        <v>127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1179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117</v>
      </c>
      <c r="I365" s="789">
        <f>IF(ISBLANK(OBRAZ2!I7),"-",OBRAZ2!I7)</f>
        <v>117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60.2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241</v>
      </c>
      <c r="I366" s="807">
        <f>IF(ISBLANK(OBRAZ2!I8),"-",OBRAZ2!I8)</f>
        <v>241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732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0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70.619006102877066</v>
      </c>
      <c r="I377" s="851">
        <f>IF(ISBLANK(OBRAZ2!C14),"-",OBRAZ2!C23)</f>
        <v>69.50925181013676</v>
      </c>
      <c r="J377" s="851">
        <f>IF(ISBLANK(OBRAZ2!D14),"-",OBRAZ2!D23)</f>
        <v>70.848267622461165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12.641673931996515</v>
      </c>
      <c r="I379" s="851">
        <f>IF(ISBLANK(OBRAZ2!C16),"-",OBRAZ2!C25)</f>
        <v>13.153660498793244</v>
      </c>
      <c r="J379" s="851">
        <f>IF(ISBLANK(OBRAZ2!D16),"-",OBRAZ2!D25)</f>
        <v>9.9163679808841092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16.739319965126416</v>
      </c>
      <c r="I380" s="852">
        <f>IF(ISBLANK(OBRAZ2!C17),"-",OBRAZ2!C26)</f>
        <v>17.337087691069993</v>
      </c>
      <c r="J380" s="852">
        <f>IF(ISBLANK(OBRAZ2!D17),"-",OBRAZ2!D26)</f>
        <v>19.23536439665472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30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59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2793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3187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445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64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94.6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819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97.9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1.1000000000000001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68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2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11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2752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>
        <f>IF(ISBLANK(OBRAZ7!B6),"-",OBRAZ7!B6)</f>
        <v>77.900000000000006</v>
      </c>
      <c r="D446" s="151"/>
      <c r="E446" s="318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802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>
        <f>IF(ISBLANK(OBRAZ7!B8),"-",OBRAZ7!B8)</f>
        <v>88.8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1.7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28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2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10564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7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98768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0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0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344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3.4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1.2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0.7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0.2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2.1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66.8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0.86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3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2.9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95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91.7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8469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8.3000000000000007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18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471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5595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61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67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4.5999999999999996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0.1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4.5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2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35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0.1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2581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2.8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1135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8.5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659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4.5999999999999996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256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560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0.5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158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327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96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9.4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47.7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33.1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20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389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67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1525.47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1.5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32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941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34713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>
        <f>IF(ISBLANK(SAOBINFR1!B7),"-",SAOBINFR1!B7)</f>
        <v>333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>
        <f>IF(ISBLANK(SAOBINFR1!B8),"-",SAOBINFR1!B8)</f>
        <v>26893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157391.14000000001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45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 t="str">
        <f>IF(ISBLANK(INDEKSI1!B6),"-",INDEKSI1!B6)</f>
        <v>-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 t="str">
        <f>IF(ISBLANK(INDEKSI1!B7),"-",INDEKSI1!B7)</f>
        <v>-</v>
      </c>
      <c r="D696" s="315"/>
      <c r="E696" s="314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 t="str">
        <f>IF(ISBLANK(INDEKSI1!B8),"-",INDEKSI1!B8)</f>
        <v>-</v>
      </c>
      <c r="D697" s="315"/>
      <c r="E697" s="314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62411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13927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173573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32671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2.8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2.2999999999999998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4</v>
      </c>
      <c r="C6" s="601">
        <v>32</v>
      </c>
      <c r="D6" s="612">
        <v>13</v>
      </c>
      <c r="E6" s="612">
        <v>19</v>
      </c>
      <c r="F6" s="1033">
        <v>533</v>
      </c>
      <c r="G6" s="612">
        <v>260</v>
      </c>
      <c r="H6" s="980">
        <v>273</v>
      </c>
      <c r="I6" s="1034">
        <v>27.9</v>
      </c>
      <c r="J6" s="612">
        <v>26.9</v>
      </c>
      <c r="K6" s="1035">
        <v>28.9</v>
      </c>
      <c r="L6" s="1033">
        <v>1087</v>
      </c>
      <c r="M6" s="612">
        <v>543</v>
      </c>
      <c r="N6" s="1028">
        <v>544</v>
      </c>
      <c r="O6" s="1034">
        <v>52</v>
      </c>
      <c r="P6" s="612">
        <v>52.4</v>
      </c>
      <c r="Q6" s="1028">
        <v>51.7</v>
      </c>
      <c r="R6" s="1033">
        <v>674</v>
      </c>
      <c r="S6" s="612">
        <v>347</v>
      </c>
      <c r="T6" s="1035">
        <v>327</v>
      </c>
    </row>
    <row r="7" spans="1:20" x14ac:dyDescent="0.25">
      <c r="A7" s="286">
        <v>2021</v>
      </c>
      <c r="B7" s="602">
        <v>4</v>
      </c>
      <c r="C7" s="601">
        <v>31</v>
      </c>
      <c r="D7" s="612">
        <v>13</v>
      </c>
      <c r="E7" s="612">
        <v>18</v>
      </c>
      <c r="F7" s="1033">
        <v>604</v>
      </c>
      <c r="G7" s="612">
        <v>306</v>
      </c>
      <c r="H7" s="980">
        <v>298</v>
      </c>
      <c r="I7" s="1034">
        <v>33.200000000000003</v>
      </c>
      <c r="J7" s="612">
        <v>33.6</v>
      </c>
      <c r="K7" s="1035">
        <v>32.9</v>
      </c>
      <c r="L7" s="1033">
        <v>1124</v>
      </c>
      <c r="M7" s="612">
        <v>563</v>
      </c>
      <c r="N7" s="1028">
        <v>561</v>
      </c>
      <c r="O7" s="1034">
        <v>54.9</v>
      </c>
      <c r="P7" s="612">
        <v>55.9</v>
      </c>
      <c r="Q7" s="1028">
        <v>54.1</v>
      </c>
      <c r="R7" s="1033">
        <v>758</v>
      </c>
      <c r="S7" s="612">
        <v>391</v>
      </c>
      <c r="T7" s="1035">
        <v>367</v>
      </c>
    </row>
    <row r="8" spans="1:20" x14ac:dyDescent="0.25">
      <c r="A8" s="219">
        <v>2022</v>
      </c>
      <c r="B8" s="617">
        <v>4</v>
      </c>
      <c r="C8" s="947">
        <v>32</v>
      </c>
      <c r="D8" s="981">
        <v>14</v>
      </c>
      <c r="E8" s="981">
        <v>18</v>
      </c>
      <c r="F8" s="1036">
        <v>600</v>
      </c>
      <c r="G8" s="981">
        <v>295</v>
      </c>
      <c r="H8" s="979">
        <v>305</v>
      </c>
      <c r="I8" s="754">
        <v>33.6</v>
      </c>
      <c r="J8" s="981">
        <v>34</v>
      </c>
      <c r="K8" s="1037">
        <v>33.200000000000003</v>
      </c>
      <c r="L8" s="1036">
        <v>1179</v>
      </c>
      <c r="M8" s="981">
        <v>581</v>
      </c>
      <c r="N8" s="691">
        <v>598</v>
      </c>
      <c r="O8" s="754">
        <v>60.2</v>
      </c>
      <c r="P8" s="981">
        <v>58.8</v>
      </c>
      <c r="Q8" s="691">
        <v>61.6</v>
      </c>
      <c r="R8" s="1036">
        <v>732</v>
      </c>
      <c r="S8" s="981">
        <v>369</v>
      </c>
      <c r="T8" s="1037">
        <v>363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30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59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2793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3187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445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64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94.6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819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97.9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1.1000000000000001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68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2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86.256948733786288</v>
      </c>
      <c r="C21" s="739">
        <f>B10/(B7+B10)*100</f>
        <v>13.743051266213712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98.031374961550284</v>
      </c>
      <c r="C22" s="739">
        <f>B11/(B8+B11)*100</f>
        <v>1.9686250384497079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86.256948733786288</v>
      </c>
      <c r="C26" s="739">
        <f>C21</f>
        <v>13.743051266213712</v>
      </c>
    </row>
    <row r="27" spans="1:10" ht="24.75" x14ac:dyDescent="0.25">
      <c r="A27" s="742" t="s">
        <v>1407</v>
      </c>
      <c r="B27" s="739">
        <f>B22</f>
        <v>98.031374961550284</v>
      </c>
      <c r="C27" s="739">
        <f>C22</f>
        <v>1.9686250384497079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13</v>
      </c>
      <c r="C5" s="1095">
        <v>15</v>
      </c>
      <c r="D5" s="914" t="s">
        <v>5</v>
      </c>
      <c r="E5" s="211"/>
      <c r="F5" s="125">
        <v>2021</v>
      </c>
      <c r="G5" s="70">
        <v>28</v>
      </c>
      <c r="H5" s="55">
        <v>13</v>
      </c>
      <c r="I5" s="110">
        <v>15</v>
      </c>
      <c r="J5" s="70">
        <v>59</v>
      </c>
      <c r="K5" s="55">
        <v>2</v>
      </c>
      <c r="L5" s="110">
        <v>57</v>
      </c>
      <c r="M5" s="70">
        <v>2777</v>
      </c>
      <c r="N5" s="55">
        <v>3266</v>
      </c>
      <c r="O5" s="70">
        <v>471</v>
      </c>
      <c r="P5" s="110">
        <v>69</v>
      </c>
    </row>
    <row r="6" spans="1:16" x14ac:dyDescent="0.25">
      <c r="A6" s="923" t="s">
        <v>259</v>
      </c>
      <c r="B6" s="1096">
        <v>2</v>
      </c>
      <c r="C6" s="1097">
        <v>57</v>
      </c>
      <c r="D6" s="915" t="s">
        <v>5</v>
      </c>
      <c r="E6" s="254"/>
      <c r="F6" s="125">
        <v>2022</v>
      </c>
      <c r="G6" s="212">
        <v>28</v>
      </c>
      <c r="H6" s="58">
        <v>13</v>
      </c>
      <c r="I6" s="160">
        <v>15</v>
      </c>
      <c r="J6" s="212">
        <v>59</v>
      </c>
      <c r="K6" s="58">
        <v>2</v>
      </c>
      <c r="L6" s="160">
        <v>57</v>
      </c>
      <c r="M6" s="212">
        <v>2793</v>
      </c>
      <c r="N6" s="58">
        <v>3187</v>
      </c>
      <c r="O6" s="212">
        <v>445</v>
      </c>
      <c r="P6" s="160">
        <v>64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30</v>
      </c>
      <c r="H7" s="94">
        <v>15</v>
      </c>
      <c r="I7" s="169">
        <v>15</v>
      </c>
      <c r="J7" s="167"/>
      <c r="K7" s="94"/>
      <c r="L7" s="169"/>
      <c r="M7" s="167">
        <v>3178</v>
      </c>
      <c r="N7" s="94">
        <v>3161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13</v>
      </c>
      <c r="C11" s="918">
        <f>IF(ISBLANK(C5),"",C5)</f>
        <v>15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2</v>
      </c>
      <c r="C12" s="921">
        <f>IF(ISBLANK(C6),"",C6)</f>
        <v>57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89.2</v>
      </c>
      <c r="C5" s="611">
        <v>89.5</v>
      </c>
      <c r="D5" s="945">
        <v>89</v>
      </c>
      <c r="E5" s="610"/>
      <c r="F5" s="611"/>
      <c r="G5" s="945"/>
      <c r="H5" s="610"/>
      <c r="I5" s="611"/>
      <c r="J5" s="945"/>
      <c r="K5" s="610">
        <v>919</v>
      </c>
      <c r="L5" s="611">
        <v>462</v>
      </c>
      <c r="M5" s="945">
        <v>457</v>
      </c>
      <c r="N5" s="610">
        <v>92.5</v>
      </c>
      <c r="O5" s="611">
        <v>95</v>
      </c>
      <c r="P5" s="945">
        <v>90.2</v>
      </c>
      <c r="Q5" s="610">
        <v>1.2</v>
      </c>
      <c r="R5" s="611">
        <v>2</v>
      </c>
      <c r="S5" s="945">
        <v>0.3</v>
      </c>
    </row>
    <row r="6" spans="1:19" x14ac:dyDescent="0.25">
      <c r="A6" s="286">
        <v>2021</v>
      </c>
      <c r="B6" s="457">
        <v>88.1</v>
      </c>
      <c r="C6" s="458">
        <v>86.8</v>
      </c>
      <c r="D6" s="976">
        <v>89.5</v>
      </c>
      <c r="E6" s="457">
        <v>75</v>
      </c>
      <c r="F6" s="458">
        <v>47</v>
      </c>
      <c r="G6" s="976">
        <v>28</v>
      </c>
      <c r="H6" s="457">
        <v>111</v>
      </c>
      <c r="I6" s="458">
        <v>51</v>
      </c>
      <c r="J6" s="976">
        <v>60</v>
      </c>
      <c r="K6" s="457">
        <v>895</v>
      </c>
      <c r="L6" s="458">
        <v>445</v>
      </c>
      <c r="M6" s="976">
        <v>450</v>
      </c>
      <c r="N6" s="457">
        <v>94.5</v>
      </c>
      <c r="O6" s="458">
        <v>94</v>
      </c>
      <c r="P6" s="976">
        <v>95</v>
      </c>
      <c r="Q6" s="457">
        <v>0.5</v>
      </c>
      <c r="R6" s="458">
        <v>0.2</v>
      </c>
      <c r="S6" s="976">
        <v>0.8</v>
      </c>
    </row>
    <row r="7" spans="1:19" x14ac:dyDescent="0.25">
      <c r="A7" s="286">
        <v>2022</v>
      </c>
      <c r="B7" s="601">
        <v>94.6</v>
      </c>
      <c r="C7" s="612">
        <v>94.7</v>
      </c>
      <c r="D7" s="980">
        <v>94.4</v>
      </c>
      <c r="E7" s="601">
        <v>73</v>
      </c>
      <c r="F7" s="612">
        <v>43</v>
      </c>
      <c r="G7" s="980">
        <v>30</v>
      </c>
      <c r="H7" s="601">
        <v>107</v>
      </c>
      <c r="I7" s="612">
        <v>54</v>
      </c>
      <c r="J7" s="980">
        <v>53</v>
      </c>
      <c r="K7" s="601">
        <v>819</v>
      </c>
      <c r="L7" s="612">
        <v>423</v>
      </c>
      <c r="M7" s="980">
        <v>396</v>
      </c>
      <c r="N7" s="601">
        <v>97.9</v>
      </c>
      <c r="O7" s="612">
        <v>98.4</v>
      </c>
      <c r="P7" s="980">
        <v>97.3</v>
      </c>
      <c r="Q7" s="601">
        <v>1.1000000000000001</v>
      </c>
      <c r="R7" s="612">
        <v>0.2</v>
      </c>
      <c r="S7" s="980">
        <v>2</v>
      </c>
    </row>
    <row r="8" spans="1:19" x14ac:dyDescent="0.25">
      <c r="A8" s="219">
        <v>2023</v>
      </c>
      <c r="B8" s="947"/>
      <c r="C8" s="981"/>
      <c r="D8" s="979"/>
      <c r="E8" s="947">
        <v>68</v>
      </c>
      <c r="F8" s="981">
        <v>38</v>
      </c>
      <c r="G8" s="979">
        <v>30</v>
      </c>
      <c r="H8" s="947">
        <v>2</v>
      </c>
      <c r="I8" s="981">
        <v>1</v>
      </c>
      <c r="J8" s="979">
        <v>1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11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>
        <v>77.900000000000006</v>
      </c>
      <c r="C6" s="913">
        <v>2022</v>
      </c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>
        <v>88.8</v>
      </c>
      <c r="C8" s="913">
        <v>2022</v>
      </c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1.7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28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3594820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35332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405</v>
      </c>
      <c r="C5" s="616">
        <v>283</v>
      </c>
      <c r="D5" s="616">
        <v>122</v>
      </c>
      <c r="E5" s="599">
        <v>1950</v>
      </c>
      <c r="F5" s="616">
        <v>1049</v>
      </c>
      <c r="G5" s="945">
        <v>901</v>
      </c>
      <c r="H5" s="616">
        <v>695</v>
      </c>
      <c r="I5" s="616">
        <v>260</v>
      </c>
      <c r="J5" s="616">
        <v>435</v>
      </c>
      <c r="K5" s="217">
        <f>SUM(B5,E5,H5)</f>
        <v>3050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334</v>
      </c>
      <c r="C6" s="612">
        <v>244</v>
      </c>
      <c r="D6" s="946">
        <v>90</v>
      </c>
      <c r="E6" s="601">
        <v>1861</v>
      </c>
      <c r="F6" s="612">
        <v>1021</v>
      </c>
      <c r="G6" s="946">
        <v>840</v>
      </c>
      <c r="H6" s="601">
        <v>656</v>
      </c>
      <c r="I6" s="612">
        <v>261</v>
      </c>
      <c r="J6" s="612">
        <v>395</v>
      </c>
      <c r="K6" s="218">
        <f>SUM(B6,E6,H6)</f>
        <v>2851</v>
      </c>
      <c r="M6" s="105" t="s">
        <v>284</v>
      </c>
      <c r="N6" s="171">
        <f>IF(ISBLANK(J7),"",J7)</f>
        <v>383</v>
      </c>
      <c r="O6" s="80">
        <f>IF(ISBLANK(I7),"",I7)</f>
        <v>239</v>
      </c>
      <c r="P6" s="211"/>
    </row>
    <row r="7" spans="1:17" ht="24.75" x14ac:dyDescent="0.25">
      <c r="A7" s="218">
        <v>2023</v>
      </c>
      <c r="B7" s="601">
        <v>321</v>
      </c>
      <c r="C7" s="612">
        <v>238</v>
      </c>
      <c r="D7" s="946">
        <v>83</v>
      </c>
      <c r="E7" s="601">
        <v>1809</v>
      </c>
      <c r="F7" s="612">
        <v>1002</v>
      </c>
      <c r="G7" s="946">
        <v>807</v>
      </c>
      <c r="H7" s="601">
        <v>622</v>
      </c>
      <c r="I7" s="612">
        <v>239</v>
      </c>
      <c r="J7" s="612">
        <v>383</v>
      </c>
      <c r="K7" s="218">
        <f>SUM(B7,E7,H7)</f>
        <v>2752</v>
      </c>
      <c r="M7" s="106" t="s">
        <v>285</v>
      </c>
      <c r="N7" s="220">
        <f>IF(ISBLANK(G7),"",G7)</f>
        <v>807</v>
      </c>
      <c r="O7" s="107">
        <f>IF(ISBLANK(F7),"",F7)</f>
        <v>1002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83</v>
      </c>
      <c r="O8" s="83">
        <f>IF(ISBLANK(C7),"",C7)</f>
        <v>238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383</v>
      </c>
      <c r="O13" s="80">
        <f>IF(ISBLANK(I7),"",I7)</f>
        <v>239</v>
      </c>
      <c r="P13" s="211"/>
    </row>
    <row r="14" spans="1:17" ht="27.75" customHeight="1" x14ac:dyDescent="0.25">
      <c r="M14" s="106" t="s">
        <v>515</v>
      </c>
      <c r="N14" s="220">
        <f>IF(ISBLANK(G7),"",G7)</f>
        <v>807</v>
      </c>
      <c r="O14" s="107">
        <f>IF(ISBLANK(F7),"",F7)</f>
        <v>1002</v>
      </c>
      <c r="P14" s="211"/>
    </row>
    <row r="15" spans="1:17" ht="26.25" customHeight="1" x14ac:dyDescent="0.25">
      <c r="M15" s="108" t="s">
        <v>516</v>
      </c>
      <c r="N15" s="170">
        <f>IF(ISBLANK(D7),"",D7)</f>
        <v>83</v>
      </c>
      <c r="O15" s="83">
        <f>IF(ISBLANK(C7),"",C7)</f>
        <v>238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105</v>
      </c>
      <c r="C21" s="616">
        <v>82</v>
      </c>
      <c r="D21" s="616">
        <v>23</v>
      </c>
      <c r="E21" s="599">
        <v>529</v>
      </c>
      <c r="F21" s="616">
        <v>284</v>
      </c>
      <c r="G21" s="945">
        <v>245</v>
      </c>
      <c r="H21" s="616">
        <v>164</v>
      </c>
      <c r="I21" s="616">
        <v>61</v>
      </c>
      <c r="J21" s="616">
        <v>103</v>
      </c>
      <c r="K21" s="217">
        <f>SUM(B21,E21,H21)</f>
        <v>798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107</v>
      </c>
      <c r="C22" s="1028">
        <v>75</v>
      </c>
      <c r="D22" s="980">
        <v>32</v>
      </c>
      <c r="E22" s="1034">
        <v>493</v>
      </c>
      <c r="F22" s="1028">
        <v>274</v>
      </c>
      <c r="G22" s="980">
        <v>219</v>
      </c>
      <c r="H22" s="1034">
        <v>180</v>
      </c>
      <c r="I22" s="1028">
        <v>62</v>
      </c>
      <c r="J22" s="1028">
        <v>118</v>
      </c>
      <c r="K22" s="218">
        <f>SUM(B22,E22,H22)</f>
        <v>780</v>
      </c>
      <c r="M22" s="105" t="s">
        <v>284</v>
      </c>
      <c r="N22" s="171">
        <f>IF(ISBLANK(J23),"",J23)</f>
        <v>122</v>
      </c>
      <c r="O22" s="80">
        <f>IF(ISBLANK(I23),"",I23)</f>
        <v>56</v>
      </c>
      <c r="P22" s="211"/>
    </row>
    <row r="23" spans="1:17" ht="24.75" x14ac:dyDescent="0.25">
      <c r="A23" s="218">
        <v>2022</v>
      </c>
      <c r="B23" s="1034">
        <v>152</v>
      </c>
      <c r="C23" s="1028">
        <v>107</v>
      </c>
      <c r="D23" s="980">
        <v>45</v>
      </c>
      <c r="E23" s="1034">
        <v>472</v>
      </c>
      <c r="F23" s="1028">
        <v>259</v>
      </c>
      <c r="G23" s="980">
        <v>213</v>
      </c>
      <c r="H23" s="1034">
        <v>178</v>
      </c>
      <c r="I23" s="1028">
        <v>56</v>
      </c>
      <c r="J23" s="1028">
        <v>122</v>
      </c>
      <c r="K23" s="218">
        <f>SUM(B23,E23,H23)</f>
        <v>802</v>
      </c>
      <c r="M23" s="106" t="s">
        <v>285</v>
      </c>
      <c r="N23" s="220">
        <f>IF(ISBLANK(G23),"",G23)</f>
        <v>213</v>
      </c>
      <c r="O23" s="107">
        <f>IF(ISBLANK(F23),"",F23)</f>
        <v>259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45</v>
      </c>
      <c r="O24" s="109">
        <f>IF(ISBLANK(C23),"",C23)</f>
        <v>107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122</v>
      </c>
      <c r="O29" s="80">
        <f>IF(ISBLANK(I23),"",I23)</f>
        <v>56</v>
      </c>
      <c r="P29" s="211"/>
    </row>
    <row r="30" spans="1:17" ht="27.75" customHeight="1" x14ac:dyDescent="0.25">
      <c r="M30" s="106" t="s">
        <v>515</v>
      </c>
      <c r="N30" s="220">
        <f>IF(ISBLANK(G23),"",G23)</f>
        <v>213</v>
      </c>
      <c r="O30" s="107">
        <f>IF(ISBLANK(F23),"",F23)</f>
        <v>259</v>
      </c>
      <c r="P30" s="211"/>
    </row>
    <row r="31" spans="1:17" ht="27.75" customHeight="1" x14ac:dyDescent="0.25">
      <c r="M31" s="108" t="s">
        <v>516</v>
      </c>
      <c r="N31" s="221">
        <f>IF(ISBLANK(D23),"",D23)</f>
        <v>45</v>
      </c>
      <c r="O31" s="109">
        <f>IF(ISBLANK(C23),"",C23)</f>
        <v>107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1807642</v>
      </c>
      <c r="D5" s="253"/>
    </row>
    <row r="6" spans="1:4" ht="30" x14ac:dyDescent="0.25">
      <c r="A6" s="686" t="s">
        <v>474</v>
      </c>
      <c r="B6" s="617">
        <v>1787178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>
        <v>66.5</v>
      </c>
      <c r="D5" s="611">
        <v>68</v>
      </c>
      <c r="E5" s="945">
        <v>64.900000000000006</v>
      </c>
      <c r="F5" s="610"/>
      <c r="G5" s="611"/>
      <c r="H5" s="945"/>
      <c r="I5" s="610">
        <v>0.8</v>
      </c>
      <c r="J5" s="611">
        <v>1.2</v>
      </c>
      <c r="K5" s="945">
        <v>0.3</v>
      </c>
      <c r="L5" s="610">
        <v>70.099999999999994</v>
      </c>
      <c r="M5" s="611">
        <v>71.900000000000006</v>
      </c>
      <c r="N5" s="945">
        <v>68.099999999999994</v>
      </c>
    </row>
    <row r="6" spans="1:14" x14ac:dyDescent="0.25">
      <c r="A6" s="286">
        <v>2021</v>
      </c>
      <c r="B6" s="457">
        <v>13</v>
      </c>
      <c r="C6" s="457">
        <v>73</v>
      </c>
      <c r="D6" s="458">
        <v>75</v>
      </c>
      <c r="E6" s="976">
        <v>70.900000000000006</v>
      </c>
      <c r="F6" s="457">
        <v>25</v>
      </c>
      <c r="G6" s="458">
        <v>18</v>
      </c>
      <c r="H6" s="976">
        <v>7</v>
      </c>
      <c r="I6" s="457">
        <v>0.8</v>
      </c>
      <c r="J6" s="458">
        <v>0.5</v>
      </c>
      <c r="K6" s="976">
        <v>1.1000000000000001</v>
      </c>
      <c r="L6" s="457">
        <v>72.900000000000006</v>
      </c>
      <c r="M6" s="458">
        <v>74.099999999999994</v>
      </c>
      <c r="N6" s="976">
        <v>71.7</v>
      </c>
    </row>
    <row r="7" spans="1:14" x14ac:dyDescent="0.25">
      <c r="A7" s="286">
        <v>2022</v>
      </c>
      <c r="B7" s="601">
        <v>13</v>
      </c>
      <c r="C7" s="601">
        <v>77.900000000000006</v>
      </c>
      <c r="D7" s="612">
        <v>82.1</v>
      </c>
      <c r="E7" s="980">
        <v>73.5</v>
      </c>
      <c r="F7" s="601">
        <v>28</v>
      </c>
      <c r="G7" s="612">
        <v>21</v>
      </c>
      <c r="H7" s="980">
        <v>7</v>
      </c>
      <c r="I7" s="601">
        <v>1.7</v>
      </c>
      <c r="J7" s="612">
        <v>1.4</v>
      </c>
      <c r="K7" s="980">
        <v>1.9</v>
      </c>
      <c r="L7" s="601">
        <v>88.8</v>
      </c>
      <c r="M7" s="612">
        <v>91.3</v>
      </c>
      <c r="N7" s="980">
        <v>86.2</v>
      </c>
    </row>
    <row r="8" spans="1:14" x14ac:dyDescent="0.25">
      <c r="A8" s="219">
        <v>2023</v>
      </c>
      <c r="B8" s="947">
        <v>11</v>
      </c>
      <c r="C8" s="947"/>
      <c r="D8" s="981"/>
      <c r="E8" s="979"/>
      <c r="F8" s="947">
        <v>28</v>
      </c>
      <c r="G8" s="981">
        <v>17</v>
      </c>
      <c r="H8" s="979">
        <v>11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519</v>
      </c>
      <c r="C5" s="207">
        <v>451</v>
      </c>
      <c r="G5" s="113"/>
      <c r="H5" s="174" t="s">
        <v>586</v>
      </c>
      <c r="I5" s="207">
        <v>178</v>
      </c>
      <c r="J5" s="207">
        <v>193</v>
      </c>
    </row>
    <row r="6" spans="1:13" ht="15" customHeight="1" x14ac:dyDescent="0.25">
      <c r="A6" s="175" t="s">
        <v>587</v>
      </c>
      <c r="B6" s="208">
        <v>3527</v>
      </c>
      <c r="C6" s="208">
        <v>879</v>
      </c>
      <c r="G6" s="113"/>
      <c r="H6" s="175" t="s">
        <v>587</v>
      </c>
      <c r="I6" s="208">
        <v>981</v>
      </c>
      <c r="J6" s="208">
        <v>305</v>
      </c>
    </row>
    <row r="7" spans="1:13" ht="15" customHeight="1" x14ac:dyDescent="0.25">
      <c r="A7" s="175" t="s">
        <v>588</v>
      </c>
      <c r="B7" s="208">
        <v>12944</v>
      </c>
      <c r="C7" s="208">
        <v>6788</v>
      </c>
      <c r="G7" s="113"/>
      <c r="H7" s="175" t="s">
        <v>588</v>
      </c>
      <c r="I7" s="208">
        <v>7316</v>
      </c>
      <c r="J7" s="208">
        <v>2949</v>
      </c>
    </row>
    <row r="8" spans="1:13" ht="15" customHeight="1" x14ac:dyDescent="0.25">
      <c r="A8" s="175" t="s">
        <v>589</v>
      </c>
      <c r="B8" s="208">
        <v>13856</v>
      </c>
      <c r="C8" s="208">
        <v>12905</v>
      </c>
      <c r="G8" s="113"/>
      <c r="H8" s="175" t="s">
        <v>589</v>
      </c>
      <c r="I8" s="208">
        <v>11111</v>
      </c>
      <c r="J8" s="208">
        <v>8941</v>
      </c>
    </row>
    <row r="9" spans="1:13" ht="15" customHeight="1" x14ac:dyDescent="0.25">
      <c r="A9" s="175" t="s">
        <v>590</v>
      </c>
      <c r="B9" s="208">
        <v>19867</v>
      </c>
      <c r="C9" s="208">
        <v>25964</v>
      </c>
      <c r="G9" s="113"/>
      <c r="H9" s="175" t="s">
        <v>590</v>
      </c>
      <c r="I9" s="208">
        <v>19337</v>
      </c>
      <c r="J9" s="208">
        <v>24630</v>
      </c>
    </row>
    <row r="10" spans="1:13" ht="15" customHeight="1" x14ac:dyDescent="0.25">
      <c r="A10" s="175" t="s">
        <v>591</v>
      </c>
      <c r="B10" s="208">
        <v>2346</v>
      </c>
      <c r="C10" s="208">
        <v>2632</v>
      </c>
      <c r="G10" s="113"/>
      <c r="H10" s="175" t="s">
        <v>591</v>
      </c>
      <c r="I10" s="208">
        <v>2208</v>
      </c>
      <c r="J10" s="208">
        <v>2186</v>
      </c>
    </row>
    <row r="11" spans="1:13" ht="15" customHeight="1" x14ac:dyDescent="0.25">
      <c r="A11" s="176" t="s">
        <v>592</v>
      </c>
      <c r="B11" s="209">
        <v>3198</v>
      </c>
      <c r="C11" s="209">
        <v>3385</v>
      </c>
      <c r="G11" s="113"/>
      <c r="H11" s="176" t="s">
        <v>592</v>
      </c>
      <c r="I11" s="209">
        <v>4695</v>
      </c>
      <c r="J11" s="209">
        <v>4217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519</v>
      </c>
      <c r="C17" s="178">
        <f>IF(ISBLANK(C5),"0",C5)</f>
        <v>451</v>
      </c>
      <c r="G17" s="113"/>
      <c r="H17" s="174" t="s">
        <v>586</v>
      </c>
      <c r="I17" s="177">
        <f>IF(ISBLANK(I5),"0",I5)</f>
        <v>178</v>
      </c>
      <c r="J17" s="178">
        <f>IF(ISBLANK(J5),"0",J5)</f>
        <v>193</v>
      </c>
    </row>
    <row r="18" spans="1:13" ht="15" customHeight="1" x14ac:dyDescent="0.25">
      <c r="A18" s="175" t="s">
        <v>587</v>
      </c>
      <c r="B18" s="179">
        <f t="shared" ref="B18:C18" si="0">IF(ISBLANK(B6),"0",B6)</f>
        <v>3527</v>
      </c>
      <c r="C18" s="180">
        <f t="shared" si="0"/>
        <v>879</v>
      </c>
      <c r="G18" s="113"/>
      <c r="H18" s="175" t="s">
        <v>587</v>
      </c>
      <c r="I18" s="179">
        <f t="shared" ref="I18:J18" si="1">IF(ISBLANK(I6),"0",I6)</f>
        <v>981</v>
      </c>
      <c r="J18" s="180">
        <f t="shared" si="1"/>
        <v>305</v>
      </c>
    </row>
    <row r="19" spans="1:13" ht="15" customHeight="1" x14ac:dyDescent="0.25">
      <c r="A19" s="175" t="s">
        <v>588</v>
      </c>
      <c r="B19" s="179">
        <f t="shared" ref="B19:C19" si="2">IF(ISBLANK(B7),"0",B7)</f>
        <v>12944</v>
      </c>
      <c r="C19" s="180">
        <f t="shared" si="2"/>
        <v>6788</v>
      </c>
      <c r="G19" s="113"/>
      <c r="H19" s="175" t="s">
        <v>588</v>
      </c>
      <c r="I19" s="179">
        <f t="shared" ref="I19:J19" si="3">IF(ISBLANK(I7),"0",I7)</f>
        <v>7316</v>
      </c>
      <c r="J19" s="180">
        <f t="shared" si="3"/>
        <v>2949</v>
      </c>
    </row>
    <row r="20" spans="1:13" ht="15" customHeight="1" x14ac:dyDescent="0.25">
      <c r="A20" s="175" t="s">
        <v>589</v>
      </c>
      <c r="B20" s="179">
        <f t="shared" ref="B20:C20" si="4">IF(ISBLANK(B8),"0",B8)</f>
        <v>13856</v>
      </c>
      <c r="C20" s="180">
        <f t="shared" si="4"/>
        <v>12905</v>
      </c>
      <c r="G20" s="113"/>
      <c r="H20" s="175" t="s">
        <v>589</v>
      </c>
      <c r="I20" s="179">
        <f t="shared" ref="I20:J20" si="5">IF(ISBLANK(I8),"0",I8)</f>
        <v>11111</v>
      </c>
      <c r="J20" s="180">
        <f t="shared" si="5"/>
        <v>8941</v>
      </c>
    </row>
    <row r="21" spans="1:13" ht="15" customHeight="1" x14ac:dyDescent="0.25">
      <c r="A21" s="175" t="s">
        <v>590</v>
      </c>
      <c r="B21" s="179">
        <f t="shared" ref="B21:C21" si="6">IF(ISBLANK(B9),"0",B9)</f>
        <v>19867</v>
      </c>
      <c r="C21" s="180">
        <f t="shared" si="6"/>
        <v>25964</v>
      </c>
      <c r="G21" s="113"/>
      <c r="H21" s="175" t="s">
        <v>590</v>
      </c>
      <c r="I21" s="179">
        <f t="shared" ref="I21:J21" si="7">IF(ISBLANK(I9),"0",I9)</f>
        <v>19337</v>
      </c>
      <c r="J21" s="180">
        <f t="shared" si="7"/>
        <v>24630</v>
      </c>
    </row>
    <row r="22" spans="1:13" ht="15" customHeight="1" x14ac:dyDescent="0.25">
      <c r="A22" s="175" t="s">
        <v>591</v>
      </c>
      <c r="B22" s="179">
        <f t="shared" ref="B22:C22" si="8">IF(ISBLANK(B10),"0",B10)</f>
        <v>2346</v>
      </c>
      <c r="C22" s="180">
        <f t="shared" si="8"/>
        <v>2632</v>
      </c>
      <c r="G22" s="113"/>
      <c r="H22" s="175" t="s">
        <v>591</v>
      </c>
      <c r="I22" s="179">
        <f t="shared" ref="I22:J22" si="9">IF(ISBLANK(I10),"0",I10)</f>
        <v>2208</v>
      </c>
      <c r="J22" s="180">
        <f t="shared" si="9"/>
        <v>2186</v>
      </c>
    </row>
    <row r="23" spans="1:13" ht="15" customHeight="1" x14ac:dyDescent="0.25">
      <c r="A23" s="176" t="s">
        <v>592</v>
      </c>
      <c r="B23" s="181">
        <f t="shared" ref="B23:C23" si="10">IF(ISBLANK(B11),"0",B11)</f>
        <v>3198</v>
      </c>
      <c r="C23" s="182">
        <f t="shared" si="10"/>
        <v>3385</v>
      </c>
      <c r="G23" s="113"/>
      <c r="H23" s="176" t="s">
        <v>592</v>
      </c>
      <c r="I23" s="181">
        <f t="shared" ref="I23:J23" si="11">IF(ISBLANK(I11),"0",I11)</f>
        <v>4695</v>
      </c>
      <c r="J23" s="182">
        <f t="shared" si="11"/>
        <v>4217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0.92255186021295132</v>
      </c>
      <c r="C29" s="184">
        <f>C17/SUM(C17:C23)*100</f>
        <v>0.85087917892989218</v>
      </c>
      <c r="D29" s="253"/>
      <c r="E29" s="253"/>
      <c r="G29" s="113"/>
      <c r="H29" s="174" t="s">
        <v>593</v>
      </c>
      <c r="I29" s="184">
        <f>I17/SUM(I17:I23)*100</f>
        <v>0.38842578448915466</v>
      </c>
      <c r="J29" s="184">
        <f>J17/SUM(J17:J23)*100</f>
        <v>0.44448538725501485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6.2694420249924461</v>
      </c>
      <c r="C30" s="185">
        <f>C18/SUM(C17:C23)*100</f>
        <v>1.6583654063844238</v>
      </c>
      <c r="D30" s="253"/>
      <c r="E30" s="253"/>
      <c r="G30" s="113"/>
      <c r="H30" s="175" t="s">
        <v>594</v>
      </c>
      <c r="I30" s="185">
        <f>I18/SUM(I17:I23)*100</f>
        <v>2.1407061493475323</v>
      </c>
      <c r="J30" s="185">
        <f>J18/SUM(J17:J23)*100</f>
        <v>0.70242509384859864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23.008692251630908</v>
      </c>
      <c r="C31" s="185">
        <f>C19/SUM(C17:C23)*100</f>
        <v>12.806580635423742</v>
      </c>
      <c r="D31" s="253"/>
      <c r="E31" s="253"/>
      <c r="G31" s="113"/>
      <c r="H31" s="175" t="s">
        <v>595</v>
      </c>
      <c r="I31" s="185">
        <f>I19/SUM(I17:I23)*100</f>
        <v>15.964736175969973</v>
      </c>
      <c r="J31" s="185">
        <f>J19/SUM(J17:J23)*100</f>
        <v>6.7916445959328442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24.629823844143839</v>
      </c>
      <c r="C32" s="185">
        <f>C20/SUM(C17:C23)*100</f>
        <v>24.347219077805448</v>
      </c>
      <c r="D32" s="253"/>
      <c r="E32" s="253"/>
      <c r="G32" s="113"/>
      <c r="H32" s="175" t="s">
        <v>596</v>
      </c>
      <c r="I32" s="185">
        <f>I20/SUM(I17:I23)*100</f>
        <v>24.246061187971893</v>
      </c>
      <c r="J32" s="185">
        <f>J20/SUM(J17:J23)*100</f>
        <v>20.591418898689572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35.314716390849135</v>
      </c>
      <c r="C33" s="185">
        <f>C21/SUM(C17:C23)*100</f>
        <v>48.984982265489393</v>
      </c>
      <c r="D33" s="253"/>
      <c r="E33" s="253"/>
      <c r="G33" s="113"/>
      <c r="H33" s="175" t="s">
        <v>597</v>
      </c>
      <c r="I33" s="185">
        <f>I21/SUM(I17:I23)*100</f>
        <v>42.196569632959459</v>
      </c>
      <c r="J33" s="185">
        <f>J21/SUM(J17:J23)*100</f>
        <v>56.723705119642567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4.1701477149510282</v>
      </c>
      <c r="C34" s="185">
        <f>C22/SUM(C17:C23)*100</f>
        <v>4.9656629688325413</v>
      </c>
      <c r="D34" s="253"/>
      <c r="E34" s="253"/>
      <c r="G34" s="113"/>
      <c r="H34" s="175" t="s">
        <v>598</v>
      </c>
      <c r="I34" s="185">
        <f>I22/SUM(I17:I23)*100</f>
        <v>4.8182254615283897</v>
      </c>
      <c r="J34" s="185">
        <f>J22/SUM(J17:J23)*100</f>
        <v>5.0344303447640542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5.6846259132196879</v>
      </c>
      <c r="C35" s="186">
        <f>C23/SUM(C17:C23)*100</f>
        <v>6.386310467134555</v>
      </c>
      <c r="D35" s="253"/>
      <c r="E35" s="253"/>
      <c r="G35" s="113"/>
      <c r="H35" s="176" t="s">
        <v>599</v>
      </c>
      <c r="I35" s="186">
        <f>I23/SUM(I17:I23)*100</f>
        <v>10.2452756077336</v>
      </c>
      <c r="J35" s="186">
        <f>J23/SUM(J17:J23)*100</f>
        <v>9.7118905598673457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0.92255186021295132</v>
      </c>
      <c r="C41" s="184">
        <f t="shared" si="12"/>
        <v>0.85087917892989218</v>
      </c>
      <c r="G41" s="113"/>
      <c r="H41" s="174" t="s">
        <v>601</v>
      </c>
      <c r="I41" s="184">
        <f t="shared" ref="I41:J41" si="13">I29</f>
        <v>0.38842578448915466</v>
      </c>
      <c r="J41" s="184">
        <f t="shared" si="13"/>
        <v>0.44448538725501485</v>
      </c>
    </row>
    <row r="42" spans="1:12" x14ac:dyDescent="0.25">
      <c r="A42" s="175" t="s">
        <v>602</v>
      </c>
      <c r="B42" s="185">
        <f t="shared" si="12"/>
        <v>6.2694420249924461</v>
      </c>
      <c r="C42" s="185">
        <f t="shared" si="12"/>
        <v>1.6583654063844238</v>
      </c>
      <c r="G42" s="113"/>
      <c r="H42" s="175" t="s">
        <v>602</v>
      </c>
      <c r="I42" s="185">
        <f t="shared" ref="I42:J42" si="14">I30</f>
        <v>2.1407061493475323</v>
      </c>
      <c r="J42" s="185">
        <f t="shared" si="14"/>
        <v>0.70242509384859864</v>
      </c>
    </row>
    <row r="43" spans="1:12" x14ac:dyDescent="0.25">
      <c r="A43" s="175" t="s">
        <v>603</v>
      </c>
      <c r="B43" s="185">
        <f t="shared" si="12"/>
        <v>23.008692251630908</v>
      </c>
      <c r="C43" s="185">
        <f t="shared" si="12"/>
        <v>12.806580635423742</v>
      </c>
      <c r="G43" s="113"/>
      <c r="H43" s="175" t="s">
        <v>603</v>
      </c>
      <c r="I43" s="185">
        <f t="shared" ref="I43:J43" si="15">I31</f>
        <v>15.964736175969973</v>
      </c>
      <c r="J43" s="185">
        <f t="shared" si="15"/>
        <v>6.7916445959328442</v>
      </c>
    </row>
    <row r="44" spans="1:12" x14ac:dyDescent="0.25">
      <c r="A44" s="175" t="s">
        <v>604</v>
      </c>
      <c r="B44" s="185">
        <f t="shared" si="12"/>
        <v>24.629823844143839</v>
      </c>
      <c r="C44" s="185">
        <f t="shared" si="12"/>
        <v>24.347219077805448</v>
      </c>
      <c r="G44" s="113"/>
      <c r="H44" s="175" t="s">
        <v>604</v>
      </c>
      <c r="I44" s="185">
        <f t="shared" ref="I44:J44" si="16">I32</f>
        <v>24.246061187971893</v>
      </c>
      <c r="J44" s="185">
        <f t="shared" si="16"/>
        <v>20.591418898689572</v>
      </c>
    </row>
    <row r="45" spans="1:12" x14ac:dyDescent="0.25">
      <c r="A45" s="175" t="s">
        <v>605</v>
      </c>
      <c r="B45" s="185">
        <f t="shared" si="12"/>
        <v>35.314716390849135</v>
      </c>
      <c r="C45" s="185">
        <f t="shared" si="12"/>
        <v>48.984982265489393</v>
      </c>
      <c r="G45" s="113"/>
      <c r="H45" s="175" t="s">
        <v>605</v>
      </c>
      <c r="I45" s="185">
        <f t="shared" ref="I45:J45" si="17">I33</f>
        <v>42.196569632959459</v>
      </c>
      <c r="J45" s="185">
        <f t="shared" si="17"/>
        <v>56.723705119642567</v>
      </c>
    </row>
    <row r="46" spans="1:12" x14ac:dyDescent="0.25">
      <c r="A46" s="175" t="s">
        <v>606</v>
      </c>
      <c r="B46" s="185">
        <f t="shared" si="12"/>
        <v>4.1701477149510282</v>
      </c>
      <c r="C46" s="185">
        <f t="shared" si="12"/>
        <v>4.9656629688325413</v>
      </c>
      <c r="G46" s="113"/>
      <c r="H46" s="175" t="s">
        <v>606</v>
      </c>
      <c r="I46" s="185">
        <f t="shared" ref="I46:J46" si="18">I34</f>
        <v>4.8182254615283897</v>
      </c>
      <c r="J46" s="185">
        <f t="shared" si="18"/>
        <v>5.0344303447640542</v>
      </c>
    </row>
    <row r="47" spans="1:12" x14ac:dyDescent="0.25">
      <c r="A47" s="176" t="s">
        <v>607</v>
      </c>
      <c r="B47" s="186">
        <f t="shared" si="12"/>
        <v>5.6846259132196879</v>
      </c>
      <c r="C47" s="186">
        <f t="shared" si="12"/>
        <v>6.386310467134555</v>
      </c>
      <c r="G47" s="113"/>
      <c r="H47" s="176" t="s">
        <v>607</v>
      </c>
      <c r="I47" s="186">
        <f t="shared" ref="I47:J47" si="19">I35</f>
        <v>10.2452756077336</v>
      </c>
      <c r="J47" s="186">
        <f t="shared" si="19"/>
        <v>9.7118905598673457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35103</v>
      </c>
      <c r="C5" s="207">
        <v>29181</v>
      </c>
      <c r="D5" s="253"/>
      <c r="E5" s="253"/>
      <c r="F5" s="1003"/>
      <c r="H5" s="174" t="s">
        <v>624</v>
      </c>
      <c r="I5" s="207">
        <v>15585</v>
      </c>
      <c r="J5" s="207">
        <v>11428</v>
      </c>
    </row>
    <row r="6" spans="1:10" ht="15" customHeight="1" x14ac:dyDescent="0.25">
      <c r="A6" s="175" t="s">
        <v>625</v>
      </c>
      <c r="B6" s="208">
        <v>7456</v>
      </c>
      <c r="C6" s="208">
        <v>8316</v>
      </c>
      <c r="D6" s="253"/>
      <c r="E6" s="253"/>
      <c r="F6" s="1003"/>
      <c r="H6" s="175" t="s">
        <v>625</v>
      </c>
      <c r="I6" s="208">
        <v>13699</v>
      </c>
      <c r="J6" s="208">
        <v>15838</v>
      </c>
    </row>
    <row r="7" spans="1:10" ht="15" customHeight="1" x14ac:dyDescent="0.25">
      <c r="A7" s="176" t="s">
        <v>626</v>
      </c>
      <c r="B7" s="209">
        <v>13698</v>
      </c>
      <c r="C7" s="209">
        <v>15507</v>
      </c>
      <c r="D7" s="253"/>
      <c r="E7" s="253"/>
      <c r="F7" s="1003"/>
      <c r="H7" s="175" t="s">
        <v>626</v>
      </c>
      <c r="I7" s="208">
        <v>16342</v>
      </c>
      <c r="J7" s="208">
        <v>15936</v>
      </c>
    </row>
    <row r="8" spans="1:10" x14ac:dyDescent="0.25">
      <c r="D8" s="253"/>
      <c r="E8" s="253"/>
      <c r="F8" s="1003"/>
      <c r="H8" s="176" t="s">
        <v>2351</v>
      </c>
      <c r="I8" s="209">
        <v>200</v>
      </c>
      <c r="J8" s="209">
        <v>219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35103</v>
      </c>
      <c r="C13" s="178">
        <f>IF(ISBLANK(C5),"0",C5)</f>
        <v>29181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7456</v>
      </c>
      <c r="C14" s="180">
        <f t="shared" si="0"/>
        <v>8316</v>
      </c>
      <c r="D14" s="253"/>
      <c r="E14" s="253"/>
      <c r="F14" s="1003"/>
      <c r="H14" s="174" t="s">
        <v>624</v>
      </c>
      <c r="I14" s="177">
        <f>IF(ISBLANK(I5),"0",I5)</f>
        <v>15585</v>
      </c>
      <c r="J14" s="178">
        <f>IF(ISBLANK(J5),"0",J5)</f>
        <v>11428</v>
      </c>
    </row>
    <row r="15" spans="1:10" ht="15" customHeight="1" x14ac:dyDescent="0.25">
      <c r="A15" s="176" t="s">
        <v>626</v>
      </c>
      <c r="B15" s="181">
        <f t="shared" si="0"/>
        <v>13698</v>
      </c>
      <c r="C15" s="182">
        <f t="shared" si="0"/>
        <v>15507</v>
      </c>
      <c r="D15" s="253"/>
      <c r="E15" s="253"/>
      <c r="F15" s="1003"/>
      <c r="H15" s="175" t="s">
        <v>625</v>
      </c>
      <c r="I15" s="179">
        <f t="shared" ref="I15:J15" si="1">IF(ISBLANK(I6),"0",I6)</f>
        <v>13699</v>
      </c>
      <c r="J15" s="180">
        <f t="shared" si="1"/>
        <v>15838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16342</v>
      </c>
      <c r="J16" s="180">
        <f t="shared" si="2"/>
        <v>15936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200</v>
      </c>
      <c r="J17" s="182">
        <f t="shared" si="3"/>
        <v>219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62.397568302611226</v>
      </c>
      <c r="C21" s="184">
        <f>C13/SUM(C13:C15)*100</f>
        <v>55.054335521847406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13.253461791421511</v>
      </c>
      <c r="C22" s="185">
        <f>C14/SUM(C13:C15)*100</f>
        <v>15.689381933438987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24.348969905967259</v>
      </c>
      <c r="C23" s="186">
        <f>C15/SUM(C13:C15)*100</f>
        <v>29.256282544713606</v>
      </c>
      <c r="D23" s="253"/>
      <c r="E23" s="253"/>
      <c r="F23" s="1003"/>
      <c r="H23" s="174" t="s">
        <v>629</v>
      </c>
      <c r="I23" s="184">
        <f>I14/SUM(I14:I17)*100</f>
        <v>34.009077816086936</v>
      </c>
      <c r="J23" s="184">
        <f>J14/SUM(J14:J17)*100</f>
        <v>26.319062204923881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29.893510234364772</v>
      </c>
      <c r="J24" s="185">
        <f>J15/SUM(J14:J17)*100</f>
        <v>36.475438152046245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35.660978483830142</v>
      </c>
      <c r="J25" s="185">
        <f>J16/SUM(J14:J17)*100</f>
        <v>36.701135395315632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0.43643346571815123</v>
      </c>
      <c r="J26" s="186">
        <f>J17/SUM(J14:J17)*100</f>
        <v>0.50436424771423971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62.397568302611226</v>
      </c>
      <c r="C29" s="189">
        <f t="shared" si="4"/>
        <v>55.054335521847406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13.253461791421511</v>
      </c>
      <c r="C30" s="192">
        <f t="shared" si="4"/>
        <v>15.689381933438987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24.348969905967259</v>
      </c>
      <c r="C31" s="195">
        <f t="shared" si="4"/>
        <v>29.256282544713606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34.009077816086936</v>
      </c>
      <c r="J32" s="189">
        <f>J23</f>
        <v>26.319062204923881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29.893510234364772</v>
      </c>
      <c r="J33" s="192">
        <f t="shared" si="5"/>
        <v>36.475438152046245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35.660978483830142</v>
      </c>
      <c r="J34" s="192">
        <f t="shared" si="6"/>
        <v>36.701135395315632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0.43643346571815123</v>
      </c>
      <c r="J35" s="195">
        <f t="shared" si="7"/>
        <v>0.50436424771423971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3507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90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101744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29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7.1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22.3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-15.2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73.680000000000007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47.5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223.8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21</v>
      </c>
      <c r="C5" s="655">
        <v>10</v>
      </c>
      <c r="E5" s="28"/>
      <c r="J5" s="654" t="s">
        <v>542</v>
      </c>
      <c r="K5" s="669">
        <f>IF(ISBLANK(B5),"",B5)</f>
        <v>21</v>
      </c>
      <c r="L5" s="618">
        <f>IF(ISBLANK(C5),"",C5)</f>
        <v>10</v>
      </c>
      <c r="N5" s="28"/>
    </row>
    <row r="6" spans="1:15" x14ac:dyDescent="0.25">
      <c r="A6" s="656" t="s">
        <v>543</v>
      </c>
      <c r="B6" s="657">
        <v>18</v>
      </c>
      <c r="C6" s="657">
        <v>17</v>
      </c>
      <c r="E6" s="44"/>
      <c r="J6" s="656" t="s">
        <v>543</v>
      </c>
      <c r="K6" s="670">
        <f t="shared" ref="K6:K10" si="0">IF(ISBLANK(B6),"",B6)</f>
        <v>18</v>
      </c>
      <c r="L6" s="619">
        <f t="shared" ref="L6:L10" si="1">IF(ISBLANK(C6),"",C6)</f>
        <v>17</v>
      </c>
      <c r="N6" s="44"/>
    </row>
    <row r="7" spans="1:15" x14ac:dyDescent="0.25">
      <c r="A7" s="656" t="s">
        <v>641</v>
      </c>
      <c r="B7" s="657">
        <v>91</v>
      </c>
      <c r="C7" s="657">
        <v>84</v>
      </c>
      <c r="E7" s="44"/>
      <c r="J7" s="656" t="s">
        <v>641</v>
      </c>
      <c r="K7" s="670">
        <f t="shared" si="0"/>
        <v>91</v>
      </c>
      <c r="L7" s="619">
        <f t="shared" si="1"/>
        <v>84</v>
      </c>
      <c r="N7" s="44"/>
    </row>
    <row r="8" spans="1:15" x14ac:dyDescent="0.25">
      <c r="A8" s="650" t="s">
        <v>642</v>
      </c>
      <c r="B8" s="651">
        <v>129</v>
      </c>
      <c r="C8" s="651">
        <v>53</v>
      </c>
      <c r="E8" s="21"/>
      <c r="J8" s="650" t="s">
        <v>642</v>
      </c>
      <c r="K8" s="670">
        <f t="shared" si="0"/>
        <v>129</v>
      </c>
      <c r="L8" s="619">
        <f t="shared" si="1"/>
        <v>53</v>
      </c>
      <c r="N8" s="21"/>
    </row>
    <row r="9" spans="1:15" x14ac:dyDescent="0.25">
      <c r="A9" s="650" t="s">
        <v>643</v>
      </c>
      <c r="B9" s="651">
        <v>271</v>
      </c>
      <c r="C9" s="651">
        <v>101</v>
      </c>
      <c r="E9" s="21"/>
      <c r="J9" s="650" t="s">
        <v>643</v>
      </c>
      <c r="K9" s="670">
        <f t="shared" si="0"/>
        <v>271</v>
      </c>
      <c r="L9" s="619">
        <f t="shared" si="1"/>
        <v>101</v>
      </c>
      <c r="N9" s="21"/>
    </row>
    <row r="10" spans="1:15" x14ac:dyDescent="0.25">
      <c r="A10" s="652" t="s">
        <v>365</v>
      </c>
      <c r="B10" s="653">
        <v>2566</v>
      </c>
      <c r="C10" s="653">
        <v>343</v>
      </c>
      <c r="J10" s="652" t="s">
        <v>365</v>
      </c>
      <c r="K10" s="671">
        <f t="shared" si="0"/>
        <v>2566</v>
      </c>
      <c r="L10" s="620">
        <f t="shared" si="1"/>
        <v>343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5.24</v>
      </c>
      <c r="C15" s="197"/>
      <c r="D15" s="253"/>
      <c r="E15" s="211"/>
      <c r="F15" s="253"/>
      <c r="G15" s="253"/>
      <c r="J15" s="673" t="s">
        <v>488</v>
      </c>
      <c r="K15" s="674">
        <f>B15</f>
        <v>5.24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1.0900000000000001</v>
      </c>
      <c r="C16" s="197"/>
      <c r="D16" s="253"/>
      <c r="E16" s="254"/>
      <c r="F16" s="253"/>
      <c r="G16" s="253"/>
      <c r="J16" s="675" t="s">
        <v>489</v>
      </c>
      <c r="K16" s="676">
        <f>B16</f>
        <v>1.0900000000000001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1.62</v>
      </c>
      <c r="C18" s="197"/>
      <c r="D18" s="255"/>
      <c r="E18" s="256"/>
      <c r="F18" s="253"/>
      <c r="G18" s="253"/>
      <c r="J18" s="678" t="s">
        <v>501</v>
      </c>
      <c r="K18" s="674">
        <f>B18</f>
        <v>1.62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5.25</v>
      </c>
      <c r="C19" s="198"/>
      <c r="D19" s="255"/>
      <c r="E19" s="256"/>
      <c r="F19" s="253"/>
      <c r="G19" s="253"/>
      <c r="J19" s="672" t="s">
        <v>502</v>
      </c>
      <c r="K19" s="676">
        <f>B19</f>
        <v>5.25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3.22</v>
      </c>
      <c r="C21" s="253"/>
      <c r="D21" s="253"/>
      <c r="E21" s="253"/>
      <c r="F21" s="253"/>
      <c r="G21" s="253"/>
      <c r="J21" s="661" t="s">
        <v>498</v>
      </c>
      <c r="K21" s="679">
        <f>B21</f>
        <v>3.22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4</v>
      </c>
      <c r="C32" s="655">
        <v>3</v>
      </c>
      <c r="E32" s="28"/>
      <c r="J32" s="654" t="s">
        <v>542</v>
      </c>
      <c r="K32" s="669">
        <f>IF(ISBLANK(B32),"",B32)</f>
        <v>4</v>
      </c>
      <c r="L32" s="618">
        <f>IF(ISBLANK(C32),"",C32)</f>
        <v>3</v>
      </c>
      <c r="N32" s="28"/>
    </row>
    <row r="33" spans="1:15" x14ac:dyDescent="0.25">
      <c r="A33" s="656" t="s">
        <v>543</v>
      </c>
      <c r="B33" s="657">
        <v>5</v>
      </c>
      <c r="C33" s="657">
        <v>6</v>
      </c>
      <c r="E33" s="44"/>
      <c r="J33" s="656" t="s">
        <v>543</v>
      </c>
      <c r="K33" s="670">
        <f t="shared" ref="K33:K37" si="2">IF(ISBLANK(B33),"",B33)</f>
        <v>5</v>
      </c>
      <c r="L33" s="619">
        <f t="shared" ref="L33:L37" si="3">IF(ISBLANK(C33),"",C33)</f>
        <v>6</v>
      </c>
      <c r="N33" s="44"/>
    </row>
    <row r="34" spans="1:15" x14ac:dyDescent="0.25">
      <c r="A34" s="656" t="s">
        <v>641</v>
      </c>
      <c r="B34" s="657">
        <v>33</v>
      </c>
      <c r="C34" s="657">
        <v>28</v>
      </c>
      <c r="E34" s="44"/>
      <c r="J34" s="656" t="s">
        <v>641</v>
      </c>
      <c r="K34" s="670">
        <f t="shared" si="2"/>
        <v>33</v>
      </c>
      <c r="L34" s="619">
        <f t="shared" si="3"/>
        <v>28</v>
      </c>
      <c r="N34" s="44"/>
    </row>
    <row r="35" spans="1:15" x14ac:dyDescent="0.25">
      <c r="A35" s="650" t="s">
        <v>642</v>
      </c>
      <c r="B35" s="651">
        <v>53</v>
      </c>
      <c r="C35" s="651">
        <v>44</v>
      </c>
      <c r="E35" s="21"/>
      <c r="J35" s="650" t="s">
        <v>642</v>
      </c>
      <c r="K35" s="670">
        <f t="shared" si="2"/>
        <v>53</v>
      </c>
      <c r="L35" s="619">
        <f t="shared" si="3"/>
        <v>44</v>
      </c>
      <c r="N35" s="21"/>
    </row>
    <row r="36" spans="1:15" x14ac:dyDescent="0.25">
      <c r="A36" s="650" t="s">
        <v>643</v>
      </c>
      <c r="B36" s="651">
        <v>84</v>
      </c>
      <c r="C36" s="651">
        <v>34</v>
      </c>
      <c r="E36" s="21"/>
      <c r="J36" s="650" t="s">
        <v>643</v>
      </c>
      <c r="K36" s="670">
        <f t="shared" si="2"/>
        <v>84</v>
      </c>
      <c r="L36" s="619">
        <f t="shared" si="3"/>
        <v>34</v>
      </c>
      <c r="N36" s="21"/>
    </row>
    <row r="37" spans="1:15" x14ac:dyDescent="0.25">
      <c r="A37" s="652" t="s">
        <v>365</v>
      </c>
      <c r="B37" s="653">
        <v>520</v>
      </c>
      <c r="C37" s="653">
        <v>79</v>
      </c>
      <c r="J37" s="652" t="s">
        <v>365</v>
      </c>
      <c r="K37" s="671">
        <f t="shared" si="2"/>
        <v>520</v>
      </c>
      <c r="L37" s="620">
        <f t="shared" si="3"/>
        <v>79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1.46</v>
      </c>
      <c r="C42" s="197"/>
      <c r="D42" s="253"/>
      <c r="E42" s="211"/>
      <c r="F42" s="253"/>
      <c r="G42" s="253"/>
      <c r="J42" s="673" t="s">
        <v>488</v>
      </c>
      <c r="K42" s="674">
        <f>B42</f>
        <v>1.46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0.43</v>
      </c>
      <c r="C43" s="197"/>
      <c r="D43" s="253"/>
      <c r="E43" s="254"/>
      <c r="F43" s="253"/>
      <c r="G43" s="253"/>
      <c r="J43" s="675" t="s">
        <v>489</v>
      </c>
      <c r="K43" s="676">
        <f>B43</f>
        <v>0.43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0.66</v>
      </c>
      <c r="C45" s="197"/>
      <c r="D45" s="255"/>
      <c r="E45" s="256"/>
      <c r="F45" s="253"/>
      <c r="G45" s="253"/>
      <c r="J45" s="678" t="s">
        <v>501</v>
      </c>
      <c r="K45" s="674">
        <f>B45</f>
        <v>0.66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1.38</v>
      </c>
      <c r="C46" s="198"/>
      <c r="D46" s="255"/>
      <c r="E46" s="256"/>
      <c r="F46" s="253"/>
      <c r="G46" s="253"/>
      <c r="J46" s="672" t="s">
        <v>502</v>
      </c>
      <c r="K46" s="676">
        <f>B46</f>
        <v>1.38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0.96</v>
      </c>
      <c r="C48" s="253"/>
      <c r="D48" s="253"/>
      <c r="E48" s="253"/>
      <c r="F48" s="253"/>
      <c r="G48" s="253"/>
      <c r="J48" s="661" t="s">
        <v>498</v>
      </c>
      <c r="K48" s="679">
        <f>B48</f>
        <v>0.96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2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10564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7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98768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0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0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2</v>
      </c>
      <c r="C4" s="643">
        <v>4278</v>
      </c>
      <c r="D4" s="643">
        <v>7</v>
      </c>
      <c r="E4" s="643">
        <v>40047</v>
      </c>
      <c r="F4" s="643">
        <v>0</v>
      </c>
      <c r="G4" s="643">
        <v>0</v>
      </c>
      <c r="H4" s="643">
        <v>0</v>
      </c>
      <c r="I4" s="253"/>
      <c r="J4" s="253"/>
      <c r="K4" s="253"/>
    </row>
    <row r="5" spans="1:11" x14ac:dyDescent="0.25">
      <c r="A5" s="767">
        <v>2021</v>
      </c>
      <c r="B5" s="602">
        <v>2</v>
      </c>
      <c r="C5" s="602">
        <v>15321</v>
      </c>
      <c r="D5" s="602">
        <v>7</v>
      </c>
      <c r="E5" s="602">
        <v>38614</v>
      </c>
      <c r="F5" s="602">
        <v>0</v>
      </c>
      <c r="G5" s="602">
        <v>0</v>
      </c>
      <c r="H5" s="602">
        <v>0</v>
      </c>
      <c r="I5" s="253"/>
      <c r="J5" s="253"/>
      <c r="K5" s="253"/>
    </row>
    <row r="6" spans="1:11" x14ac:dyDescent="0.25">
      <c r="A6" s="481">
        <v>2022</v>
      </c>
      <c r="B6" s="617">
        <v>2</v>
      </c>
      <c r="C6" s="617">
        <v>10564</v>
      </c>
      <c r="D6" s="617">
        <v>7</v>
      </c>
      <c r="E6" s="617">
        <v>98768</v>
      </c>
      <c r="F6" s="617">
        <v>0</v>
      </c>
      <c r="G6" s="617">
        <v>0</v>
      </c>
      <c r="H6" s="617">
        <v>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344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3.4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1.2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0.7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0.2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2.1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66.8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0.86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3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2.9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95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91.7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4755012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46735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12</v>
      </c>
      <c r="C4" s="600">
        <v>18.5</v>
      </c>
      <c r="D4" s="600">
        <v>78.3</v>
      </c>
      <c r="E4" s="600">
        <v>1.06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11</v>
      </c>
      <c r="C5" s="602">
        <v>14.6</v>
      </c>
      <c r="D5" s="751">
        <v>66.400000000000006</v>
      </c>
      <c r="E5" s="751">
        <v>0.97</v>
      </c>
      <c r="G5" s="647" t="s">
        <v>446</v>
      </c>
      <c r="H5" s="648">
        <f>IF(ISBLANK(B4),"",B4)</f>
        <v>12</v>
      </c>
      <c r="I5" s="648">
        <f>IF(ISBLANK(B5),"",B5)</f>
        <v>11</v>
      </c>
      <c r="J5" s="649">
        <f>IF(ISBLANK(B6),"",B6)</f>
        <v>15</v>
      </c>
      <c r="K5" s="569"/>
    </row>
    <row r="6" spans="1:11" x14ac:dyDescent="0.25">
      <c r="A6" s="218">
        <v>2022</v>
      </c>
      <c r="B6" s="601">
        <v>15</v>
      </c>
      <c r="C6" s="602">
        <v>20.9</v>
      </c>
      <c r="D6" s="959">
        <v>66.8</v>
      </c>
      <c r="E6" s="959">
        <v>0.86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18.5</v>
      </c>
      <c r="I9" s="648">
        <f>IF(ISBLANK(C5),"",C5)</f>
        <v>14.6</v>
      </c>
      <c r="J9" s="649">
        <f>IF(ISBLANK(C6),"",C6)</f>
        <v>20.9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329</v>
      </c>
      <c r="C4" s="643">
        <v>3</v>
      </c>
      <c r="D4" s="643">
        <v>1.3</v>
      </c>
      <c r="E4" s="643">
        <v>0.18</v>
      </c>
      <c r="F4" s="643">
        <v>0.9</v>
      </c>
      <c r="G4" s="643">
        <v>2.2000000000000002</v>
      </c>
      <c r="H4" s="1066"/>
      <c r="I4" s="253"/>
      <c r="J4" s="253"/>
      <c r="K4" s="253"/>
    </row>
    <row r="5" spans="1:11" x14ac:dyDescent="0.25">
      <c r="A5" s="480">
        <v>2021</v>
      </c>
      <c r="B5" s="602">
        <v>338</v>
      </c>
      <c r="C5" s="602">
        <v>3.2</v>
      </c>
      <c r="D5" s="602">
        <v>1.2</v>
      </c>
      <c r="E5" s="602">
        <v>0.19</v>
      </c>
      <c r="F5" s="602">
        <v>0.9</v>
      </c>
      <c r="G5" s="602">
        <v>2.2000000000000002</v>
      </c>
      <c r="H5" s="1066"/>
      <c r="I5" s="253"/>
      <c r="J5" s="253"/>
      <c r="K5" s="253"/>
    </row>
    <row r="6" spans="1:11" x14ac:dyDescent="0.25">
      <c r="A6" s="360">
        <v>2022</v>
      </c>
      <c r="B6" s="602">
        <v>344</v>
      </c>
      <c r="C6" s="602">
        <v>3.4</v>
      </c>
      <c r="D6" s="602">
        <v>1.2</v>
      </c>
      <c r="E6" s="602">
        <v>0.2</v>
      </c>
      <c r="F6" s="602">
        <v>0.7</v>
      </c>
      <c r="G6" s="602">
        <v>2.1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92.4</v>
      </c>
      <c r="C5" s="602">
        <v>90.1</v>
      </c>
      <c r="D5" s="602">
        <v>5</v>
      </c>
      <c r="E5" s="602">
        <v>4.5999999999999996</v>
      </c>
      <c r="F5" s="253"/>
      <c r="G5" s="253"/>
      <c r="H5" s="253"/>
    </row>
    <row r="6" spans="1:8" x14ac:dyDescent="0.25">
      <c r="A6" s="360">
        <v>2021</v>
      </c>
      <c r="B6" s="602">
        <v>94.4</v>
      </c>
      <c r="C6" s="602">
        <v>92.4</v>
      </c>
      <c r="D6" s="602">
        <v>4</v>
      </c>
      <c r="E6" s="602">
        <v>3.7</v>
      </c>
      <c r="F6" s="253"/>
      <c r="G6" s="253"/>
      <c r="H6" s="253"/>
    </row>
    <row r="7" spans="1:8" x14ac:dyDescent="0.25">
      <c r="A7" s="481">
        <v>2022</v>
      </c>
      <c r="B7" s="1067">
        <v>95</v>
      </c>
      <c r="C7" s="1067">
        <v>91.7</v>
      </c>
      <c r="D7" s="1067">
        <v>3</v>
      </c>
      <c r="E7" s="1067">
        <v>2.9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4.5999999999999996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3.7</v>
      </c>
    </row>
    <row r="17" spans="1:2" x14ac:dyDescent="0.25">
      <c r="A17" s="633">
        <f t="shared" si="0"/>
        <v>2022</v>
      </c>
      <c r="B17" s="627">
        <f t="shared" si="1"/>
        <v>2.9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8469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8.3000000000000007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18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471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5595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270251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2656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9975</v>
      </c>
      <c r="C5" s="1034">
        <v>5084</v>
      </c>
      <c r="D5" s="600">
        <v>4891</v>
      </c>
      <c r="G5" s="871" t="s">
        <v>126</v>
      </c>
      <c r="H5" s="637">
        <f>IF(ISBLANK(D7),"",D7)</f>
        <v>4068</v>
      </c>
    </row>
    <row r="6" spans="1:17" x14ac:dyDescent="0.25">
      <c r="A6" s="641">
        <v>2021</v>
      </c>
      <c r="B6" s="1034">
        <v>9207</v>
      </c>
      <c r="C6" s="1034">
        <v>4715</v>
      </c>
      <c r="D6" s="602">
        <v>4492</v>
      </c>
      <c r="G6" s="635" t="s">
        <v>127</v>
      </c>
      <c r="H6" s="623">
        <f>IF(ISBLANK(C7),"",C7)</f>
        <v>4401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8469</v>
      </c>
      <c r="C7" s="1034">
        <v>4401</v>
      </c>
      <c r="D7" s="617">
        <v>4068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4068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4401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67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4.5999999999999996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0.1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4.5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2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35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0.1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9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58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1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1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5639</v>
      </c>
      <c r="C6" s="55">
        <v>2841</v>
      </c>
      <c r="D6" s="55">
        <v>2798</v>
      </c>
      <c r="E6" s="70">
        <v>7393</v>
      </c>
      <c r="F6" s="55">
        <v>3799</v>
      </c>
      <c r="G6" s="110">
        <v>3594</v>
      </c>
      <c r="H6" s="55">
        <v>4328</v>
      </c>
      <c r="I6" s="55">
        <v>2230</v>
      </c>
      <c r="J6" s="55">
        <v>2098</v>
      </c>
      <c r="K6" s="70">
        <v>16221</v>
      </c>
      <c r="L6" s="55">
        <v>8276</v>
      </c>
      <c r="M6" s="110">
        <v>7945</v>
      </c>
      <c r="N6" s="70">
        <v>17326</v>
      </c>
      <c r="O6" s="55">
        <v>9178</v>
      </c>
      <c r="P6" s="110">
        <v>8148</v>
      </c>
      <c r="Q6" s="70">
        <v>68582</v>
      </c>
      <c r="R6" s="55">
        <v>34882</v>
      </c>
      <c r="S6" s="110">
        <v>33700</v>
      </c>
      <c r="T6" s="70">
        <v>109210</v>
      </c>
      <c r="U6" s="55">
        <v>53374</v>
      </c>
      <c r="V6" s="160">
        <v>55836</v>
      </c>
    </row>
    <row r="7" spans="1:22" x14ac:dyDescent="0.25">
      <c r="A7" s="286">
        <v>2021</v>
      </c>
      <c r="B7" s="167">
        <v>5486</v>
      </c>
      <c r="C7" s="94">
        <v>2741</v>
      </c>
      <c r="D7" s="94">
        <v>2745</v>
      </c>
      <c r="E7" s="167">
        <v>7240</v>
      </c>
      <c r="F7" s="94">
        <v>3743</v>
      </c>
      <c r="G7" s="169">
        <v>3497</v>
      </c>
      <c r="H7" s="94">
        <v>4179</v>
      </c>
      <c r="I7" s="94">
        <v>2122</v>
      </c>
      <c r="J7" s="94">
        <v>2057</v>
      </c>
      <c r="K7" s="167">
        <v>15835</v>
      </c>
      <c r="L7" s="94">
        <v>8051</v>
      </c>
      <c r="M7" s="169">
        <v>7784</v>
      </c>
      <c r="N7" s="167">
        <v>16978</v>
      </c>
      <c r="O7" s="94">
        <v>8945</v>
      </c>
      <c r="P7" s="169">
        <v>8033</v>
      </c>
      <c r="Q7" s="167">
        <v>67085</v>
      </c>
      <c r="R7" s="94">
        <v>34105</v>
      </c>
      <c r="S7" s="169">
        <v>32980</v>
      </c>
      <c r="T7" s="212">
        <v>106971</v>
      </c>
      <c r="U7" s="58">
        <v>52217</v>
      </c>
      <c r="V7" s="160">
        <v>54754</v>
      </c>
    </row>
    <row r="8" spans="1:22" x14ac:dyDescent="0.25">
      <c r="A8" s="219">
        <v>2022</v>
      </c>
      <c r="B8" s="72">
        <v>5330</v>
      </c>
      <c r="C8" s="61">
        <v>2651</v>
      </c>
      <c r="D8" s="61">
        <v>2679</v>
      </c>
      <c r="E8" s="72">
        <v>6600</v>
      </c>
      <c r="F8" s="61">
        <v>3401</v>
      </c>
      <c r="G8" s="111">
        <v>3199</v>
      </c>
      <c r="H8" s="61">
        <v>3662</v>
      </c>
      <c r="I8" s="61">
        <v>1858</v>
      </c>
      <c r="J8" s="61">
        <v>1804</v>
      </c>
      <c r="K8" s="72">
        <v>14689</v>
      </c>
      <c r="L8" s="61">
        <v>7448</v>
      </c>
      <c r="M8" s="111">
        <v>7241</v>
      </c>
      <c r="N8" s="72">
        <v>14100</v>
      </c>
      <c r="O8" s="61">
        <v>7434</v>
      </c>
      <c r="P8" s="111">
        <v>6666</v>
      </c>
      <c r="Q8" s="72">
        <v>61408</v>
      </c>
      <c r="R8" s="61">
        <v>31379</v>
      </c>
      <c r="S8" s="111">
        <v>30029</v>
      </c>
      <c r="T8" s="72">
        <v>101744</v>
      </c>
      <c r="U8" s="61">
        <v>49777</v>
      </c>
      <c r="V8" s="111">
        <v>51967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5330</v>
      </c>
      <c r="C15" s="172">
        <f>E8</f>
        <v>6600</v>
      </c>
      <c r="D15" s="172">
        <f>H8</f>
        <v>3662</v>
      </c>
      <c r="E15" s="172">
        <f>K8</f>
        <v>14689</v>
      </c>
      <c r="F15" s="172">
        <f>N8</f>
        <v>14100</v>
      </c>
      <c r="G15" s="172">
        <f>Q8</f>
        <v>61408</v>
      </c>
      <c r="H15" s="334">
        <f>T8</f>
        <v>101744</v>
      </c>
      <c r="M15" s="172">
        <f>K8</f>
        <v>14689</v>
      </c>
      <c r="N15" s="172">
        <f>H15-E15-O15</f>
        <v>58649</v>
      </c>
      <c r="O15" s="172">
        <f>H15-(B15+C15+G15)</f>
        <v>28406</v>
      </c>
      <c r="P15" s="29"/>
      <c r="Q15" s="100">
        <f>M15/H15*100</f>
        <v>14.437214970907375</v>
      </c>
      <c r="R15" s="100">
        <f>N15/H15*100</f>
        <v>57.643693977040414</v>
      </c>
      <c r="S15" s="100">
        <f>O15/H15*100</f>
        <v>27.91909105205221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14.437214970907375</v>
      </c>
      <c r="R18" s="100">
        <f>N15/H15*100</f>
        <v>57.643693977040414</v>
      </c>
      <c r="S18" s="100">
        <f>O15/H15*100</f>
        <v>27.91909105205221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9.1999999999999993</v>
      </c>
      <c r="C23" s="361"/>
      <c r="D23" s="361"/>
      <c r="E23" s="167">
        <v>9.1</v>
      </c>
      <c r="F23" s="361"/>
      <c r="G23" s="362"/>
      <c r="H23" s="167">
        <v>7.63</v>
      </c>
      <c r="I23" s="94">
        <v>9.58</v>
      </c>
      <c r="J23" s="169">
        <v>5.85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5.2</v>
      </c>
      <c r="C24" s="361"/>
      <c r="D24" s="361"/>
      <c r="E24" s="167">
        <v>12.9</v>
      </c>
      <c r="F24" s="361"/>
      <c r="G24" s="362"/>
      <c r="H24" s="167">
        <v>2.61</v>
      </c>
      <c r="I24" s="94">
        <v>2.67</v>
      </c>
      <c r="J24" s="169">
        <v>2.56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9.6999999999999993</v>
      </c>
      <c r="C25" s="357"/>
      <c r="D25" s="357"/>
      <c r="E25" s="72">
        <v>11</v>
      </c>
      <c r="F25" s="357"/>
      <c r="G25" s="461"/>
      <c r="H25" s="72">
        <v>6.92</v>
      </c>
      <c r="I25" s="61">
        <v>13.4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5.85</v>
      </c>
      <c r="C32" s="674">
        <f>IF(ISBLANK(I23),"",I23)</f>
        <v>9.58</v>
      </c>
      <c r="F32" s="700">
        <f>A23</f>
        <v>2020</v>
      </c>
      <c r="G32" s="674">
        <f>IF(ISBLANK(J23),"",J23)</f>
        <v>5.85</v>
      </c>
      <c r="H32" s="674">
        <f>IF(ISBLANK(I23),"",I23)</f>
        <v>9.58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2.56</v>
      </c>
      <c r="C33" s="853">
        <f t="shared" ref="C33:C34" si="2">IF(ISBLANK(I24),"",I24)</f>
        <v>2.67</v>
      </c>
      <c r="F33" s="701">
        <f t="shared" ref="F33:F34" si="3">A24</f>
        <v>2021</v>
      </c>
      <c r="G33" s="853">
        <f t="shared" ref="G33:G34" si="4">IF(ISBLANK(J24),"",J24)</f>
        <v>2.56</v>
      </c>
      <c r="H33" s="853">
        <f t="shared" ref="H33:H34" si="5">IF(ISBLANK(I24),"",I24)</f>
        <v>2.67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13.4</v>
      </c>
      <c r="F34" s="702">
        <f t="shared" si="3"/>
        <v>2022</v>
      </c>
      <c r="G34" s="676">
        <f t="shared" si="4"/>
        <v>0</v>
      </c>
      <c r="H34" s="676">
        <f t="shared" si="5"/>
        <v>13.4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73</v>
      </c>
      <c r="C4" s="600">
        <v>3</v>
      </c>
      <c r="D4" s="600">
        <v>1</v>
      </c>
      <c r="E4" s="599">
        <v>0</v>
      </c>
      <c r="F4" s="600">
        <v>4.7</v>
      </c>
      <c r="G4" s="600">
        <v>0.1</v>
      </c>
    </row>
    <row r="5" spans="1:10" x14ac:dyDescent="0.25">
      <c r="A5" s="286">
        <v>2022</v>
      </c>
      <c r="B5" s="751">
        <v>65</v>
      </c>
      <c r="C5" s="751">
        <v>3</v>
      </c>
      <c r="D5" s="751">
        <v>2</v>
      </c>
      <c r="E5" s="753">
        <v>1</v>
      </c>
      <c r="F5" s="751">
        <v>4.5999999999999996</v>
      </c>
      <c r="G5" s="751">
        <v>0.1</v>
      </c>
    </row>
    <row r="6" spans="1:10" x14ac:dyDescent="0.25">
      <c r="A6" s="218">
        <v>2023</v>
      </c>
      <c r="B6" s="752">
        <v>58</v>
      </c>
      <c r="C6" s="752">
        <v>1</v>
      </c>
      <c r="D6" s="752">
        <v>9</v>
      </c>
      <c r="E6" s="754">
        <v>1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73</v>
      </c>
      <c r="C11" s="80">
        <f>IF(ISBLANK(D4),"",D4)</f>
        <v>1</v>
      </c>
      <c r="E11" s="103">
        <f>A4</f>
        <v>2021</v>
      </c>
      <c r="F11" s="80">
        <f>IF(ISBLANK(B4),"",B4)</f>
        <v>73</v>
      </c>
      <c r="G11" s="80">
        <f>IF(ISBLANK(D4),"",D4)</f>
        <v>1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65</v>
      </c>
      <c r="C12" s="80">
        <f>IF(ISBLANK(D5),"",D5)</f>
        <v>2</v>
      </c>
      <c r="E12" s="103">
        <f t="shared" ref="E12:E13" si="1">A5</f>
        <v>2022</v>
      </c>
      <c r="F12" s="80">
        <f t="shared" ref="F12:F13" si="2">IF(ISBLANK(B5),"",B5)</f>
        <v>65</v>
      </c>
      <c r="G12" s="80">
        <f t="shared" ref="G12:G13" si="3">IF(ISBLANK(D5),"",D5)</f>
        <v>2</v>
      </c>
    </row>
    <row r="13" spans="1:10" x14ac:dyDescent="0.25">
      <c r="A13" s="155">
        <f t="shared" si="0"/>
        <v>2023</v>
      </c>
      <c r="B13" s="83">
        <f>IF(ISBLANK(B6),"",B6)</f>
        <v>58</v>
      </c>
      <c r="C13" s="83">
        <f>IF(ISBLANK(D6),"",D6)</f>
        <v>9</v>
      </c>
      <c r="D13" s="253"/>
      <c r="E13" s="155">
        <f t="shared" si="1"/>
        <v>2023</v>
      </c>
      <c r="F13" s="83">
        <f t="shared" si="2"/>
        <v>58</v>
      </c>
      <c r="G13" s="83">
        <f t="shared" si="3"/>
        <v>9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3</v>
      </c>
      <c r="C18" s="80">
        <f>IF(ISBLANK(E4),"",E4)</f>
        <v>0</v>
      </c>
      <c r="E18" s="603">
        <f>A4</f>
        <v>2021</v>
      </c>
      <c r="F18" s="100">
        <f>IF(ISBLANK(C4),"",C4)</f>
        <v>3</v>
      </c>
      <c r="G18" s="100">
        <f>IF(ISBLANK(E4),"",E4)</f>
        <v>0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3</v>
      </c>
      <c r="C19" s="80">
        <f>IF(ISBLANK(E5),"",E5)</f>
        <v>1</v>
      </c>
      <c r="E19" s="103">
        <f t="shared" ref="E19:E20" si="5">A5</f>
        <v>2022</v>
      </c>
      <c r="F19" s="104">
        <f>IF(ISBLANK(C5),"",C5)</f>
        <v>3</v>
      </c>
      <c r="G19" s="104">
        <f t="shared" ref="G19:G20" si="6">IF(ISBLANK(E5),"",E5)</f>
        <v>1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1</v>
      </c>
      <c r="C20" s="83">
        <f>IF(ISBLANK(E6),"",E6)</f>
        <v>1</v>
      </c>
      <c r="E20" s="155">
        <f t="shared" si="5"/>
        <v>2023</v>
      </c>
      <c r="F20" s="83">
        <f>IF(ISBLANK(C6),"",C6)</f>
        <v>1</v>
      </c>
      <c r="G20" s="83">
        <f t="shared" si="6"/>
        <v>1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2581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2.8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1135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8.5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659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4.5999999999999996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560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0.5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1542</v>
      </c>
    </row>
    <row r="17" spans="2:3" x14ac:dyDescent="0.25">
      <c r="B17" s="253">
        <v>2022</v>
      </c>
      <c r="C17" s="1100">
        <v>1231</v>
      </c>
    </row>
    <row r="18" spans="2:3" x14ac:dyDescent="0.25">
      <c r="B18" s="253">
        <v>2023</v>
      </c>
      <c r="C18" s="1100">
        <v>1135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1542</v>
      </c>
    </row>
    <row r="22" spans="2:3" x14ac:dyDescent="0.25">
      <c r="B22" s="636">
        <f>B17</f>
        <v>2022</v>
      </c>
      <c r="C22" s="636">
        <f t="shared" ref="C22:C23" si="0">IF(ISBLANK(C17),"",C17)</f>
        <v>1231</v>
      </c>
    </row>
    <row r="23" spans="2:3" x14ac:dyDescent="0.25">
      <c r="B23" s="636">
        <f>B18</f>
        <v>2023</v>
      </c>
      <c r="C23" s="636">
        <f t="shared" si="0"/>
        <v>1135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72</v>
      </c>
      <c r="C5" s="55">
        <v>98</v>
      </c>
      <c r="D5" s="55">
        <v>50</v>
      </c>
      <c r="E5" s="269">
        <f>SUM(B5:D5)</f>
        <v>220</v>
      </c>
      <c r="F5" s="71">
        <v>3142</v>
      </c>
      <c r="G5" s="70">
        <v>0.5</v>
      </c>
      <c r="H5" s="55">
        <v>0.2</v>
      </c>
      <c r="I5" s="110">
        <v>0.2</v>
      </c>
      <c r="J5" s="71">
        <v>3</v>
      </c>
    </row>
    <row r="6" spans="1:10" x14ac:dyDescent="0.25">
      <c r="A6" s="286">
        <v>2022</v>
      </c>
      <c r="B6" s="757">
        <v>82</v>
      </c>
      <c r="C6" s="758">
        <v>105</v>
      </c>
      <c r="D6" s="758">
        <v>42</v>
      </c>
      <c r="E6" s="270">
        <f>SUM(B6:D6)</f>
        <v>229</v>
      </c>
      <c r="F6" s="214">
        <v>2803</v>
      </c>
      <c r="G6" s="457">
        <v>0.6</v>
      </c>
      <c r="H6" s="458">
        <v>0.2</v>
      </c>
      <c r="I6" s="763">
        <v>0.1</v>
      </c>
      <c r="J6" s="214">
        <v>2.8</v>
      </c>
    </row>
    <row r="7" spans="1:10" x14ac:dyDescent="0.25">
      <c r="A7" s="218">
        <v>2023</v>
      </c>
      <c r="B7" s="167">
        <v>102</v>
      </c>
      <c r="C7" s="94">
        <v>113</v>
      </c>
      <c r="D7" s="94">
        <v>41</v>
      </c>
      <c r="E7" s="447">
        <f>SUM(B7:D7)</f>
        <v>256</v>
      </c>
      <c r="F7" s="168">
        <v>2581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3142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2803</v>
      </c>
      <c r="C14" s="28"/>
      <c r="D14" s="28"/>
      <c r="F14" s="625" t="s">
        <v>1526</v>
      </c>
      <c r="G14" s="621">
        <f>IF(ISBLANK(B7),"",B7)</f>
        <v>102</v>
      </c>
      <c r="I14" s="625" t="s">
        <v>1529</v>
      </c>
      <c r="J14" s="621">
        <f>IF(ISBLANK(B7),"",B7)</f>
        <v>102</v>
      </c>
    </row>
    <row r="15" spans="1:10" x14ac:dyDescent="0.25">
      <c r="A15" s="624">
        <f t="shared" ref="A15" si="1">A7</f>
        <v>2023</v>
      </c>
      <c r="B15" s="623">
        <f t="shared" si="0"/>
        <v>2581</v>
      </c>
      <c r="C15" s="28"/>
      <c r="D15" s="28"/>
      <c r="F15" s="626" t="s">
        <v>1527</v>
      </c>
      <c r="G15" s="622">
        <f>IF(ISBLANK(C7),"",C7)</f>
        <v>113</v>
      </c>
      <c r="I15" s="626" t="s">
        <v>1538</v>
      </c>
      <c r="J15" s="622">
        <f>IF(ISBLANK(C7),"",C7)</f>
        <v>113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41</v>
      </c>
      <c r="I16" s="627" t="s">
        <v>1539</v>
      </c>
      <c r="J16" s="623">
        <f>IF(ISBLANK(D7),"",D7)</f>
        <v>41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0.6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0.1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158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327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96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9.4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90</v>
      </c>
      <c r="C6" s="759"/>
      <c r="D6" s="759"/>
      <c r="E6" s="457">
        <v>7.9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84</v>
      </c>
      <c r="C7" s="759"/>
      <c r="D7" s="759"/>
      <c r="E7" s="457">
        <v>7.5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96</v>
      </c>
      <c r="C8" s="760"/>
      <c r="D8" s="760"/>
      <c r="E8" s="601">
        <v>9.4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90</v>
      </c>
      <c r="C16" s="755"/>
      <c r="I16" s="700">
        <f>A6</f>
        <v>2020</v>
      </c>
      <c r="J16" s="674">
        <f>IF(ISBLANK(E6),"",E6)</f>
        <v>7.9</v>
      </c>
      <c r="K16" s="756"/>
    </row>
    <row r="17" spans="1:10" x14ac:dyDescent="0.25">
      <c r="A17" s="701">
        <f>A7</f>
        <v>2021</v>
      </c>
      <c r="B17" s="853">
        <f>IF(ISBLANK(B7),"",B7)</f>
        <v>84</v>
      </c>
      <c r="C17" s="755"/>
      <c r="I17" s="701">
        <f>A7</f>
        <v>2021</v>
      </c>
      <c r="J17" s="853">
        <f>IF(ISBLANK(E7),"",E7)</f>
        <v>7.5</v>
      </c>
    </row>
    <row r="18" spans="1:10" x14ac:dyDescent="0.25">
      <c r="A18" s="702">
        <f>A8</f>
        <v>2022</v>
      </c>
      <c r="B18" s="676">
        <f>IF(ISBLANK(B8),"",B8)</f>
        <v>96</v>
      </c>
      <c r="C18" s="755"/>
      <c r="I18" s="702">
        <f>A8</f>
        <v>2022</v>
      </c>
      <c r="J18" s="676">
        <f>IF(ISBLANK(E8),"",E8)</f>
        <v>9.4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63</v>
      </c>
      <c r="D5" s="449">
        <f>IF(ISBLANK(B5),"",A5)</f>
        <v>2021</v>
      </c>
      <c r="E5" s="618">
        <f>IF(ISBLANK(B5),"",B5)</f>
        <v>63</v>
      </c>
      <c r="K5" s="217">
        <v>2020</v>
      </c>
      <c r="L5" s="655">
        <v>4.5</v>
      </c>
    </row>
    <row r="6" spans="1:12" x14ac:dyDescent="0.25">
      <c r="A6" s="229">
        <v>2022</v>
      </c>
      <c r="B6" s="602">
        <v>59</v>
      </c>
      <c r="D6" s="450">
        <f>IF(ISBLANK(B6),"",A6)</f>
        <v>2022</v>
      </c>
      <c r="E6" s="619">
        <f>IF(ISBLANK(B6),"",B6)</f>
        <v>59</v>
      </c>
      <c r="K6" s="286">
        <v>2021</v>
      </c>
      <c r="L6" s="657">
        <v>4.7</v>
      </c>
    </row>
    <row r="7" spans="1:12" x14ac:dyDescent="0.25">
      <c r="A7" s="123">
        <v>2023</v>
      </c>
      <c r="B7" s="617">
        <v>61</v>
      </c>
      <c r="D7" s="379">
        <f>IF(ISBLANK(B7),"",A7)</f>
        <v>2023</v>
      </c>
      <c r="E7" s="620">
        <f>IF(ISBLANK(B7),"",B7)</f>
        <v>61</v>
      </c>
      <c r="K7" s="219">
        <v>2022</v>
      </c>
      <c r="L7" s="617">
        <v>4.5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182</v>
      </c>
      <c r="C4" s="643">
        <v>369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177</v>
      </c>
      <c r="C5" s="602">
        <v>364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158</v>
      </c>
      <c r="C6" s="602">
        <v>327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17</v>
      </c>
      <c r="C5" s="643">
        <v>6365</v>
      </c>
      <c r="D5" s="643">
        <v>587</v>
      </c>
      <c r="E5" s="869">
        <v>9.1</v>
      </c>
      <c r="F5" s="1039">
        <v>9.5</v>
      </c>
      <c r="G5" s="1039">
        <v>8.8000000000000007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18</v>
      </c>
      <c r="C6" s="657">
        <v>5875</v>
      </c>
      <c r="D6" s="657">
        <v>512</v>
      </c>
      <c r="E6" s="657">
        <v>8.6</v>
      </c>
      <c r="F6" s="657">
        <v>9</v>
      </c>
      <c r="G6" s="657">
        <v>8.1999999999999993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18</v>
      </c>
      <c r="C7" s="617">
        <v>5595</v>
      </c>
      <c r="D7" s="617">
        <v>471</v>
      </c>
      <c r="E7" s="617">
        <v>8.3000000000000007</v>
      </c>
      <c r="F7" s="617">
        <v>8.8000000000000007</v>
      </c>
      <c r="G7" s="617">
        <v>7.8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9.8000000000000007</v>
      </c>
      <c r="C4" s="655">
        <v>613</v>
      </c>
      <c r="D4" s="655">
        <v>3.9</v>
      </c>
      <c r="E4" s="655">
        <v>562</v>
      </c>
      <c r="F4" s="655">
        <v>0.5</v>
      </c>
      <c r="G4" s="655">
        <v>74</v>
      </c>
      <c r="H4" s="655">
        <v>3</v>
      </c>
      <c r="I4" s="655">
        <v>39</v>
      </c>
      <c r="J4" s="655">
        <v>0.1</v>
      </c>
      <c r="K4" s="253"/>
      <c r="L4" s="253"/>
      <c r="M4" s="253"/>
    </row>
    <row r="5" spans="1:13" x14ac:dyDescent="0.25">
      <c r="A5" s="486">
        <v>2022</v>
      </c>
      <c r="B5" s="602">
        <v>8.5</v>
      </c>
      <c r="C5" s="602">
        <v>674</v>
      </c>
      <c r="D5" s="602">
        <v>4.5999999999999996</v>
      </c>
      <c r="E5" s="602">
        <v>541</v>
      </c>
      <c r="F5" s="602">
        <v>0.5</v>
      </c>
      <c r="G5" s="602">
        <v>67</v>
      </c>
      <c r="H5" s="602">
        <v>4</v>
      </c>
      <c r="I5" s="602">
        <v>42</v>
      </c>
      <c r="J5" s="602">
        <v>0.1</v>
      </c>
      <c r="K5" s="253"/>
      <c r="L5" s="253"/>
      <c r="M5" s="253"/>
    </row>
    <row r="6" spans="1:13" x14ac:dyDescent="0.25">
      <c r="A6" s="481">
        <v>2023</v>
      </c>
      <c r="B6" s="617"/>
      <c r="C6" s="617">
        <v>659</v>
      </c>
      <c r="D6" s="617"/>
      <c r="E6" s="617">
        <v>560</v>
      </c>
      <c r="F6" s="617"/>
      <c r="G6" s="617">
        <v>67</v>
      </c>
      <c r="H6" s="617">
        <v>2</v>
      </c>
      <c r="I6" s="617">
        <v>35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20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389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67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655</v>
      </c>
      <c r="C4" s="1006">
        <v>313</v>
      </c>
      <c r="D4" s="1006">
        <v>342</v>
      </c>
      <c r="E4" s="1005">
        <v>2374</v>
      </c>
      <c r="F4" s="1006">
        <v>1236</v>
      </c>
      <c r="G4" s="1006">
        <v>1138</v>
      </c>
      <c r="H4" s="1007">
        <v>6</v>
      </c>
      <c r="I4" s="1007">
        <v>21.7</v>
      </c>
      <c r="J4" s="1007">
        <v>-15.7</v>
      </c>
      <c r="K4" s="70">
        <v>1362</v>
      </c>
      <c r="L4" s="55">
        <v>632</v>
      </c>
      <c r="M4" s="110">
        <v>730</v>
      </c>
      <c r="N4" s="55">
        <v>1661</v>
      </c>
      <c r="O4" s="55">
        <v>760</v>
      </c>
      <c r="P4" s="110">
        <v>901</v>
      </c>
    </row>
    <row r="5" spans="1:17" x14ac:dyDescent="0.25">
      <c r="A5" s="286">
        <v>2021</v>
      </c>
      <c r="B5" s="1008">
        <v>765</v>
      </c>
      <c r="C5" s="1009">
        <v>375</v>
      </c>
      <c r="D5" s="1009">
        <v>390</v>
      </c>
      <c r="E5" s="1008">
        <v>2777</v>
      </c>
      <c r="F5" s="1009">
        <v>1405</v>
      </c>
      <c r="G5" s="1009">
        <v>1372</v>
      </c>
      <c r="H5" s="1010">
        <v>7.2</v>
      </c>
      <c r="I5" s="1010">
        <v>26</v>
      </c>
      <c r="J5" s="1010">
        <v>-18.8</v>
      </c>
      <c r="K5" s="212">
        <v>1767</v>
      </c>
      <c r="L5" s="58">
        <v>786</v>
      </c>
      <c r="M5" s="160">
        <v>981</v>
      </c>
      <c r="N5" s="58">
        <v>2215</v>
      </c>
      <c r="O5" s="58">
        <v>1018</v>
      </c>
      <c r="P5" s="160">
        <v>1197</v>
      </c>
    </row>
    <row r="6" spans="1:17" x14ac:dyDescent="0.25">
      <c r="A6" s="219">
        <v>2022</v>
      </c>
      <c r="B6" s="1011">
        <v>723</v>
      </c>
      <c r="C6" s="1012">
        <v>373</v>
      </c>
      <c r="D6" s="1012">
        <v>350</v>
      </c>
      <c r="E6" s="1011">
        <v>2267</v>
      </c>
      <c r="F6" s="1012">
        <v>1164</v>
      </c>
      <c r="G6" s="1012">
        <v>1103</v>
      </c>
      <c r="H6" s="1013">
        <v>7.1</v>
      </c>
      <c r="I6" s="1013">
        <v>22.3</v>
      </c>
      <c r="J6" s="1013">
        <v>-15.2</v>
      </c>
      <c r="K6" s="1014">
        <v>1932</v>
      </c>
      <c r="L6" s="1015">
        <v>909</v>
      </c>
      <c r="M6" s="1016">
        <v>1023</v>
      </c>
      <c r="N6" s="1015">
        <v>2453</v>
      </c>
      <c r="O6" s="1015">
        <v>1134</v>
      </c>
      <c r="P6" s="1016">
        <v>1319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342</v>
      </c>
      <c r="C13" s="319">
        <f>IF(ISBLANK(C4),"",C4)</f>
        <v>313</v>
      </c>
      <c r="D13" s="364"/>
      <c r="E13" s="322">
        <f>A4</f>
        <v>2020</v>
      </c>
      <c r="F13" s="319">
        <f>IF(ISBLANK(G4),"",G4)</f>
        <v>1138</v>
      </c>
      <c r="G13" s="319">
        <f>IF(ISBLANK(F4),"",F4)</f>
        <v>1236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390</v>
      </c>
      <c r="C14" s="320">
        <f t="shared" ref="C14:C15" si="2">IF(ISBLANK(C5),"",C5)</f>
        <v>375</v>
      </c>
      <c r="D14" s="364"/>
      <c r="E14" s="323">
        <f t="shared" ref="E14:E15" si="3">A5</f>
        <v>2021</v>
      </c>
      <c r="F14" s="320">
        <f t="shared" ref="F14:F15" si="4">IF(ISBLANK(G5),"",G5)</f>
        <v>1372</v>
      </c>
      <c r="G14" s="320">
        <f t="shared" ref="G14:G15" si="5">IF(ISBLANK(F5),"",F5)</f>
        <v>1405</v>
      </c>
      <c r="H14" s="389"/>
      <c r="I14" s="389"/>
      <c r="J14" s="48"/>
      <c r="K14" s="325" t="s">
        <v>536</v>
      </c>
      <c r="L14" s="328">
        <f>IF(ISBLANK(K4),"",K4)</f>
        <v>1362</v>
      </c>
      <c r="M14" s="328">
        <f>IF(ISBLANK(K5),"",K5)</f>
        <v>1767</v>
      </c>
      <c r="N14" s="328">
        <f>IF(ISBLANK(K6),"",K6)</f>
        <v>1932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350</v>
      </c>
      <c r="C15" s="321">
        <f t="shared" si="2"/>
        <v>373</v>
      </c>
      <c r="E15" s="324">
        <f t="shared" si="3"/>
        <v>2022</v>
      </c>
      <c r="F15" s="321">
        <f t="shared" si="4"/>
        <v>1103</v>
      </c>
      <c r="G15" s="321">
        <f t="shared" si="5"/>
        <v>1164</v>
      </c>
      <c r="H15" s="211"/>
      <c r="I15" s="211"/>
      <c r="J15" s="28"/>
      <c r="K15" s="326" t="s">
        <v>535</v>
      </c>
      <c r="L15" s="329">
        <f>IF(ISBLANK(N4),"",N4)</f>
        <v>1661</v>
      </c>
      <c r="M15" s="329">
        <f>IF(ISBLANK(N5),"",N5)</f>
        <v>2215</v>
      </c>
      <c r="N15" s="329">
        <f>IF(ISBLANK(N6),"",N6)</f>
        <v>2453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1362</v>
      </c>
      <c r="M19" s="328">
        <f>IF(ISBLANK(K5),"",K5)</f>
        <v>1767</v>
      </c>
      <c r="N19" s="328">
        <f>IF(ISBLANK(K6),"",K6)</f>
        <v>1932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1661</v>
      </c>
      <c r="M20" s="329">
        <f>IF(ISBLANK(N5),"",N5)</f>
        <v>2215</v>
      </c>
      <c r="N20" s="329">
        <f>IF(ISBLANK(N6),"",N6)</f>
        <v>2453</v>
      </c>
      <c r="O20" s="364"/>
    </row>
    <row r="21" spans="1:15" x14ac:dyDescent="0.25">
      <c r="A21" s="322">
        <f>A4</f>
        <v>2020</v>
      </c>
      <c r="B21" s="319">
        <f>IF(ISBLANK(D4),"",D4)</f>
        <v>342</v>
      </c>
      <c r="C21" s="319">
        <f>IF(ISBLANK(C4),"",C4)</f>
        <v>313</v>
      </c>
      <c r="E21" s="322">
        <f>A4</f>
        <v>2020</v>
      </c>
      <c r="F21" s="319">
        <f>IF(ISBLANK(G4),"",G4)</f>
        <v>1138</v>
      </c>
      <c r="G21" s="319">
        <f>IF(ISBLANK(F4),"",F4)</f>
        <v>1236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390</v>
      </c>
      <c r="C22" s="320">
        <f t="shared" ref="C22:C23" si="8">IF(ISBLANK(C5),"",C5)</f>
        <v>375</v>
      </c>
      <c r="E22" s="323">
        <f t="shared" ref="E22:E23" si="9">A5</f>
        <v>2021</v>
      </c>
      <c r="F22" s="320">
        <f t="shared" ref="F22:F23" si="10">IF(ISBLANK(G5),"",G5)</f>
        <v>1372</v>
      </c>
      <c r="G22" s="320">
        <f t="shared" ref="G22:G23" si="11">IF(ISBLANK(F5),"",F5)</f>
        <v>1405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350</v>
      </c>
      <c r="C23" s="321">
        <f t="shared" si="8"/>
        <v>373</v>
      </c>
      <c r="E23" s="324">
        <f t="shared" si="9"/>
        <v>2022</v>
      </c>
      <c r="F23" s="321">
        <f t="shared" si="10"/>
        <v>1103</v>
      </c>
      <c r="G23" s="321">
        <f t="shared" si="11"/>
        <v>1164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29</v>
      </c>
      <c r="C5" s="611"/>
      <c r="D5" s="611"/>
      <c r="E5" s="599">
        <v>93</v>
      </c>
      <c r="F5" s="616"/>
      <c r="G5" s="945"/>
      <c r="H5" s="599">
        <v>468</v>
      </c>
      <c r="I5" s="616">
        <v>124</v>
      </c>
      <c r="J5" s="616">
        <v>344</v>
      </c>
      <c r="K5" s="616"/>
      <c r="L5" s="945"/>
    </row>
    <row r="6" spans="1:12" x14ac:dyDescent="0.25">
      <c r="A6" s="286">
        <v>2021</v>
      </c>
      <c r="B6" s="601">
        <v>39</v>
      </c>
      <c r="C6" s="612"/>
      <c r="D6" s="612"/>
      <c r="E6" s="1034">
        <v>84</v>
      </c>
      <c r="F6" s="1028"/>
      <c r="G6" s="980"/>
      <c r="H6" s="1034">
        <v>449</v>
      </c>
      <c r="I6" s="1028">
        <v>149</v>
      </c>
      <c r="J6" s="1028">
        <v>300</v>
      </c>
      <c r="K6" s="1028"/>
      <c r="L6" s="980"/>
    </row>
    <row r="7" spans="1:12" x14ac:dyDescent="0.25">
      <c r="A7" s="218">
        <v>2022</v>
      </c>
      <c r="B7" s="601">
        <v>20</v>
      </c>
      <c r="C7" s="612"/>
      <c r="D7" s="612"/>
      <c r="E7" s="1034">
        <v>67</v>
      </c>
      <c r="F7" s="1028"/>
      <c r="G7" s="980"/>
      <c r="H7" s="1034">
        <v>389</v>
      </c>
      <c r="I7" s="1028">
        <v>99</v>
      </c>
      <c r="J7" s="1028">
        <v>290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99</v>
      </c>
    </row>
    <row r="15" spans="1:12" ht="30" x14ac:dyDescent="0.25">
      <c r="A15" s="833" t="s">
        <v>1543</v>
      </c>
      <c r="B15" s="623">
        <f>IF(ISBLANK(J7),"",J7)</f>
        <v>290</v>
      </c>
    </row>
    <row r="17" spans="1:2" x14ac:dyDescent="0.25">
      <c r="A17" s="625" t="s">
        <v>1540</v>
      </c>
      <c r="B17" s="621">
        <f>IF(ISBLANK(I7),"",I7)</f>
        <v>99</v>
      </c>
    </row>
    <row r="18" spans="1:2" x14ac:dyDescent="0.25">
      <c r="A18" s="627" t="s">
        <v>1541</v>
      </c>
      <c r="B18" s="623">
        <f>IF(ISBLANK(J7),"",J7)</f>
        <v>290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47.7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33.1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50.6</v>
      </c>
      <c r="C6" s="614">
        <v>22.3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54.2</v>
      </c>
      <c r="C10" s="614">
        <v>26.6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>
        <v>49.6</v>
      </c>
      <c r="C12" s="644">
        <v>30.2</v>
      </c>
    </row>
    <row r="13" spans="1:6" x14ac:dyDescent="0.25">
      <c r="A13" s="767">
        <v>2019</v>
      </c>
      <c r="B13" s="168">
        <v>47.7</v>
      </c>
      <c r="C13" s="168">
        <v>33.1</v>
      </c>
    </row>
    <row r="14" spans="1:6" x14ac:dyDescent="0.25">
      <c r="A14" s="481">
        <v>2020</v>
      </c>
      <c r="B14" s="73">
        <v>47.7</v>
      </c>
      <c r="C14" s="73">
        <v>33.1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1525.47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941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34713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333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26893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157391.14000000001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45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1.5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32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1526.1790000000001</v>
      </c>
      <c r="C5" s="611">
        <v>1025.683</v>
      </c>
      <c r="D5" s="751">
        <v>34299</v>
      </c>
      <c r="E5" s="751">
        <v>32</v>
      </c>
      <c r="G5" s="358">
        <v>2014</v>
      </c>
      <c r="H5" s="70">
        <v>157105.54999999999</v>
      </c>
      <c r="I5" s="55">
        <v>82908.38</v>
      </c>
      <c r="J5" s="55">
        <v>74197.17</v>
      </c>
      <c r="K5" s="71">
        <v>45</v>
      </c>
    </row>
    <row r="6" spans="1:12" x14ac:dyDescent="0.25">
      <c r="A6" s="286">
        <v>2021</v>
      </c>
      <c r="B6" s="601">
        <v>1525.47</v>
      </c>
      <c r="C6" s="612">
        <v>1037.75</v>
      </c>
      <c r="D6" s="959">
        <v>32654</v>
      </c>
      <c r="E6" s="959">
        <v>31</v>
      </c>
      <c r="G6" s="480">
        <v>2017</v>
      </c>
      <c r="H6" s="212">
        <v>155862.65</v>
      </c>
      <c r="I6" s="58">
        <v>83329.070000000007</v>
      </c>
      <c r="J6" s="58">
        <v>72533.58</v>
      </c>
      <c r="K6" s="214">
        <v>44</v>
      </c>
    </row>
    <row r="7" spans="1:12" x14ac:dyDescent="0.25">
      <c r="A7" s="218">
        <v>2022</v>
      </c>
      <c r="B7" s="601">
        <v>1525.47</v>
      </c>
      <c r="C7" s="612">
        <v>1037.75</v>
      </c>
      <c r="D7" s="959">
        <v>32128</v>
      </c>
      <c r="E7" s="959">
        <v>32</v>
      </c>
      <c r="G7" s="482">
        <v>2020</v>
      </c>
      <c r="H7" s="72">
        <v>157391.14000000001</v>
      </c>
      <c r="I7" s="61">
        <v>83897.37</v>
      </c>
      <c r="J7" s="61">
        <v>73493.77</v>
      </c>
      <c r="K7" s="73">
        <v>45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1037.75</v>
      </c>
      <c r="D14" s="631">
        <f>A5</f>
        <v>2020</v>
      </c>
      <c r="E14" s="625">
        <f>IF(ISBLANK(D5),"",D5)</f>
        <v>34299</v>
      </c>
      <c r="F14" s="211"/>
      <c r="G14" s="634" t="s">
        <v>925</v>
      </c>
      <c r="H14" s="621">
        <f>IF(ISBLANK(J7),"",J7)</f>
        <v>73493.77</v>
      </c>
      <c r="I14" s="211"/>
      <c r="J14" s="211"/>
    </row>
    <row r="15" spans="1:12" x14ac:dyDescent="0.25">
      <c r="A15" s="870" t="s">
        <v>16</v>
      </c>
      <c r="B15" s="630">
        <f>IF(ISBLANK(B7),"",B7)</f>
        <v>1525.47</v>
      </c>
      <c r="D15" s="632">
        <f t="shared" ref="D15:D16" si="0">A6</f>
        <v>2021</v>
      </c>
      <c r="E15" s="626">
        <f>IF(ISBLANK(D6),"",D6)</f>
        <v>32654</v>
      </c>
      <c r="F15" s="211"/>
      <c r="G15" s="635" t="s">
        <v>926</v>
      </c>
      <c r="H15" s="623">
        <f>IF(ISBLANK(I7),"",I7)</f>
        <v>83897.37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32128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1037.75</v>
      </c>
      <c r="F19" s="253"/>
      <c r="G19" s="634" t="s">
        <v>529</v>
      </c>
      <c r="H19" s="621">
        <f>IF(ISBLANK(J7),"",J7)</f>
        <v>73493.77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1525.47</v>
      </c>
      <c r="F20" s="253"/>
      <c r="G20" s="635" t="s">
        <v>528</v>
      </c>
      <c r="H20" s="623">
        <f>IF(ISBLANK(I7),"",I7)</f>
        <v>83897.37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1.4</v>
      </c>
      <c r="C5" s="1092">
        <v>34206</v>
      </c>
      <c r="D5" s="1093">
        <v>945</v>
      </c>
      <c r="E5" s="1092">
        <v>26623</v>
      </c>
      <c r="F5" s="1093">
        <v>333</v>
      </c>
    </row>
    <row r="6" spans="1:9" x14ac:dyDescent="0.25">
      <c r="A6" s="218">
        <v>2021</v>
      </c>
      <c r="B6" s="1092">
        <v>1.7</v>
      </c>
      <c r="C6" s="1092">
        <v>34545</v>
      </c>
      <c r="D6" s="1093">
        <v>995</v>
      </c>
      <c r="E6" s="1092">
        <v>26647</v>
      </c>
      <c r="F6" s="1093">
        <v>333</v>
      </c>
    </row>
    <row r="7" spans="1:9" x14ac:dyDescent="0.25">
      <c r="A7" s="219">
        <v>2022</v>
      </c>
      <c r="B7" s="73">
        <v>1.5</v>
      </c>
      <c r="C7" s="73">
        <v>34713</v>
      </c>
      <c r="D7" s="73">
        <v>941</v>
      </c>
      <c r="E7" s="73">
        <v>26893</v>
      </c>
      <c r="F7" s="73">
        <v>333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76338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62411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13927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206244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173573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32671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2.8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2.2999999999999998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39960</v>
      </c>
      <c r="C5" s="458">
        <v>33983</v>
      </c>
      <c r="D5" s="458">
        <v>5977</v>
      </c>
      <c r="E5" s="457">
        <v>111143</v>
      </c>
      <c r="F5" s="458">
        <v>96394</v>
      </c>
      <c r="G5" s="458">
        <v>14749</v>
      </c>
      <c r="H5" s="457">
        <v>2.8</v>
      </c>
      <c r="I5" s="763">
        <v>2.5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46193</v>
      </c>
      <c r="C6" s="458">
        <v>39809</v>
      </c>
      <c r="D6" s="458">
        <v>6384</v>
      </c>
      <c r="E6" s="457">
        <v>142963</v>
      </c>
      <c r="F6" s="458">
        <v>121594</v>
      </c>
      <c r="G6" s="458">
        <v>21369</v>
      </c>
      <c r="H6" s="457">
        <v>3.1</v>
      </c>
      <c r="I6" s="763">
        <v>3.3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76338</v>
      </c>
      <c r="C7" s="612">
        <v>62411</v>
      </c>
      <c r="D7" s="612">
        <v>13927</v>
      </c>
      <c r="E7" s="601">
        <v>206244</v>
      </c>
      <c r="F7" s="612">
        <v>173573</v>
      </c>
      <c r="G7" s="612">
        <v>32671</v>
      </c>
      <c r="H7" s="947">
        <v>2.8</v>
      </c>
      <c r="I7" s="948">
        <v>2.2999999999999998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39960</v>
      </c>
      <c r="C14" s="674">
        <f t="shared" ref="C14:D14" si="0">IF(ISBLANK(C5),"",C5)</f>
        <v>33983</v>
      </c>
      <c r="D14" s="669">
        <f t="shared" si="0"/>
        <v>5977</v>
      </c>
      <c r="F14" s="884">
        <f>A5</f>
        <v>2020</v>
      </c>
      <c r="G14" s="674">
        <f>IF(ISBLANK(E5),"",E5)</f>
        <v>111143</v>
      </c>
      <c r="H14" s="674">
        <f t="shared" ref="H14:I16" si="1">IF(ISBLANK(F5),"",F5)</f>
        <v>96394</v>
      </c>
      <c r="I14" s="669">
        <f t="shared" si="1"/>
        <v>14749</v>
      </c>
      <c r="J14" s="756"/>
      <c r="K14" s="884">
        <f>A5</f>
        <v>2020</v>
      </c>
      <c r="L14" s="674">
        <f>IF(ISBLANK(H5),"",H5)</f>
        <v>2.8</v>
      </c>
      <c r="M14" s="669">
        <f>IF(ISBLANK(I5),"",I5)</f>
        <v>2.5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46193</v>
      </c>
      <c r="C15" s="879">
        <f t="shared" si="3"/>
        <v>39809</v>
      </c>
      <c r="D15" s="886">
        <f t="shared" si="3"/>
        <v>6384</v>
      </c>
      <c r="F15" s="890">
        <f t="shared" ref="F15:F16" si="4">A6</f>
        <v>2021</v>
      </c>
      <c r="G15" s="853">
        <f t="shared" ref="G15:G16" si="5">IF(ISBLANK(E6),"",E6)</f>
        <v>142963</v>
      </c>
      <c r="H15" s="853">
        <f t="shared" si="1"/>
        <v>121594</v>
      </c>
      <c r="I15" s="670">
        <f t="shared" si="1"/>
        <v>21369</v>
      </c>
      <c r="J15" s="211"/>
      <c r="K15" s="890">
        <f t="shared" ref="K15:K16" si="6">A6</f>
        <v>2021</v>
      </c>
      <c r="L15" s="853">
        <f t="shared" ref="L15:M16" si="7">IF(ISBLANK(H6),"",H6)</f>
        <v>3.1</v>
      </c>
      <c r="M15" s="670">
        <f t="shared" si="7"/>
        <v>3.3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76338</v>
      </c>
      <c r="C16" s="888">
        <f t="shared" si="3"/>
        <v>62411</v>
      </c>
      <c r="D16" s="889">
        <f t="shared" si="3"/>
        <v>13927</v>
      </c>
      <c r="F16" s="891">
        <f t="shared" si="4"/>
        <v>2022</v>
      </c>
      <c r="G16" s="676">
        <f t="shared" si="5"/>
        <v>206244</v>
      </c>
      <c r="H16" s="676">
        <f t="shared" si="1"/>
        <v>173573</v>
      </c>
      <c r="I16" s="671">
        <f t="shared" si="1"/>
        <v>32671</v>
      </c>
      <c r="J16" s="211"/>
      <c r="K16" s="891">
        <f t="shared" si="6"/>
        <v>2022</v>
      </c>
      <c r="L16" s="676">
        <f t="shared" si="7"/>
        <v>2.8</v>
      </c>
      <c r="M16" s="671">
        <f t="shared" si="7"/>
        <v>2.2999999999999998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39960</v>
      </c>
      <c r="C22" s="674">
        <f t="shared" ref="C22:D22" si="8">IF(ISBLANK(C5),"",C5)</f>
        <v>33983</v>
      </c>
      <c r="D22" s="669">
        <f t="shared" si="8"/>
        <v>5977</v>
      </c>
      <c r="F22" s="884">
        <f>A5</f>
        <v>2020</v>
      </c>
      <c r="G22" s="674">
        <f>IF(ISBLANK(E5),"",E5)</f>
        <v>111143</v>
      </c>
      <c r="H22" s="674">
        <f t="shared" ref="H22:I24" si="9">IF(ISBLANK(F5),"",F5)</f>
        <v>96394</v>
      </c>
      <c r="I22" s="669">
        <f t="shared" si="9"/>
        <v>14749</v>
      </c>
      <c r="J22" s="756"/>
      <c r="K22" s="884">
        <f>A5</f>
        <v>2020</v>
      </c>
      <c r="L22" s="674">
        <f>IF(ISBLANK(H5),"",H5)</f>
        <v>2.8</v>
      </c>
      <c r="M22" s="669">
        <f>IF(ISBLANK(I5),"",I5)</f>
        <v>2.5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46193</v>
      </c>
      <c r="C23" s="853">
        <f t="shared" si="11"/>
        <v>39809</v>
      </c>
      <c r="D23" s="670">
        <f t="shared" si="11"/>
        <v>6384</v>
      </c>
      <c r="F23" s="890">
        <f t="shared" ref="F23:F24" si="12">A6</f>
        <v>2021</v>
      </c>
      <c r="G23" s="853">
        <f t="shared" ref="G23:G24" si="13">IF(ISBLANK(E6),"",E6)</f>
        <v>142963</v>
      </c>
      <c r="H23" s="853">
        <f t="shared" si="9"/>
        <v>121594</v>
      </c>
      <c r="I23" s="670">
        <f t="shared" si="9"/>
        <v>21369</v>
      </c>
      <c r="J23" s="211"/>
      <c r="K23" s="890">
        <f t="shared" ref="K23:K24" si="14">A6</f>
        <v>2021</v>
      </c>
      <c r="L23" s="853">
        <f t="shared" ref="L23:M24" si="15">IF(ISBLANK(H6),"",H6)</f>
        <v>3.1</v>
      </c>
      <c r="M23" s="670">
        <f t="shared" si="15"/>
        <v>3.3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76338</v>
      </c>
      <c r="C24" s="676">
        <f t="shared" si="11"/>
        <v>62411</v>
      </c>
      <c r="D24" s="671">
        <f t="shared" si="11"/>
        <v>13927</v>
      </c>
      <c r="F24" s="891">
        <f t="shared" si="12"/>
        <v>2022</v>
      </c>
      <c r="G24" s="676">
        <f t="shared" si="13"/>
        <v>206244</v>
      </c>
      <c r="H24" s="676">
        <f t="shared" si="9"/>
        <v>173573</v>
      </c>
      <c r="I24" s="671">
        <f t="shared" si="9"/>
        <v>32671</v>
      </c>
      <c r="J24" s="211"/>
      <c r="K24" s="891">
        <f t="shared" si="14"/>
        <v>2022</v>
      </c>
      <c r="L24" s="676">
        <f t="shared" si="15"/>
        <v>2.8</v>
      </c>
      <c r="M24" s="671">
        <f t="shared" si="15"/>
        <v>2.2999999999999998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328</v>
      </c>
      <c r="C3" s="71">
        <v>208</v>
      </c>
      <c r="D3" s="71">
        <v>13.6</v>
      </c>
      <c r="F3" s="105" t="s">
        <v>537</v>
      </c>
      <c r="G3" s="97">
        <f>IF(ISBLANK(B3),"",B3)</f>
        <v>328</v>
      </c>
      <c r="H3" s="97">
        <f>IF(ISBLANK(B4),"",B4)</f>
        <v>507</v>
      </c>
      <c r="I3" s="97">
        <f>IF(ISBLANK(B5),"",B5)</f>
        <v>479</v>
      </c>
      <c r="J3" s="365"/>
    </row>
    <row r="4" spans="1:12" x14ac:dyDescent="0.25">
      <c r="A4" s="286">
        <v>2021</v>
      </c>
      <c r="B4" s="214">
        <v>507</v>
      </c>
      <c r="C4" s="214">
        <v>217</v>
      </c>
      <c r="D4" s="214">
        <v>12.6</v>
      </c>
      <c r="F4" s="130" t="s">
        <v>538</v>
      </c>
      <c r="G4" s="98">
        <f>IF(ISBLANK(C3),"",C3)</f>
        <v>208</v>
      </c>
      <c r="H4" s="98">
        <f>IF(ISBLANK(C4),"",C4)</f>
        <v>217</v>
      </c>
      <c r="I4" s="98">
        <f>IF(ISBLANK(C5),"",C5)</f>
        <v>206</v>
      </c>
      <c r="J4" s="365"/>
    </row>
    <row r="5" spans="1:12" x14ac:dyDescent="0.25">
      <c r="A5" s="218">
        <v>2022</v>
      </c>
      <c r="B5" s="168">
        <v>479</v>
      </c>
      <c r="C5" s="168">
        <v>206</v>
      </c>
      <c r="D5" s="168">
        <v>13.9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328</v>
      </c>
      <c r="H8" s="97">
        <f>IF(ISBLANK(B4),"",B4)</f>
        <v>507</v>
      </c>
      <c r="I8" s="97">
        <f>IF(ISBLANK(B5),"",B5)</f>
        <v>479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208</v>
      </c>
      <c r="H9" s="98">
        <f>IF(ISBLANK(C4),"",C4)</f>
        <v>217</v>
      </c>
      <c r="I9" s="98">
        <f>IF(ISBLANK(C5),"",C5)</f>
        <v>206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13.6</v>
      </c>
      <c r="H13" s="132">
        <f>IF(ISBLANK(D4),"",D4)</f>
        <v>12.6</v>
      </c>
      <c r="I13" s="132">
        <f>IF(ISBLANK(D5),"",D5)</f>
        <v>13.9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1872</v>
      </c>
      <c r="C4" s="110">
        <v>1845</v>
      </c>
      <c r="E4" s="29" t="s">
        <v>540</v>
      </c>
      <c r="F4" s="163">
        <f>B4/($B$22+$C$22)*100</f>
        <v>1.8399119358389684</v>
      </c>
      <c r="G4" s="163">
        <f>C4/($B$22+$C$22)*100</f>
        <v>1.8133747444566757</v>
      </c>
      <c r="J4" s="29" t="s">
        <v>540</v>
      </c>
      <c r="K4" s="163">
        <f>G4</f>
        <v>1.8133747444566757</v>
      </c>
    </row>
    <row r="5" spans="1:11" x14ac:dyDescent="0.25">
      <c r="A5" s="202" t="s">
        <v>541</v>
      </c>
      <c r="B5" s="212">
        <v>1985</v>
      </c>
      <c r="C5" s="160">
        <v>2049</v>
      </c>
      <c r="E5" s="29" t="s">
        <v>541</v>
      </c>
      <c r="F5" s="163">
        <f t="shared" ref="F5:G21" si="0">B5/($B$22+$C$22)*100</f>
        <v>1.9509749960685643</v>
      </c>
      <c r="G5" s="163">
        <f t="shared" si="0"/>
        <v>2.0138779682339991</v>
      </c>
      <c r="J5" s="29" t="s">
        <v>541</v>
      </c>
      <c r="K5" s="163">
        <f t="shared" ref="K5:K21" si="1">G5</f>
        <v>2.0138779682339991</v>
      </c>
    </row>
    <row r="6" spans="1:11" x14ac:dyDescent="0.25">
      <c r="A6" s="202" t="s">
        <v>542</v>
      </c>
      <c r="B6" s="212">
        <v>2021</v>
      </c>
      <c r="C6" s="160">
        <v>2158</v>
      </c>
      <c r="E6" s="29" t="s">
        <v>542</v>
      </c>
      <c r="F6" s="163">
        <f t="shared" si="0"/>
        <v>1.9863579179116213</v>
      </c>
      <c r="G6" s="163">
        <f t="shared" si="0"/>
        <v>2.1210095927032553</v>
      </c>
      <c r="J6" s="29" t="s">
        <v>542</v>
      </c>
      <c r="K6" s="163">
        <f t="shared" si="1"/>
        <v>2.1210095927032553</v>
      </c>
    </row>
    <row r="7" spans="1:11" x14ac:dyDescent="0.25">
      <c r="A7" s="202" t="s">
        <v>543</v>
      </c>
      <c r="B7" s="212">
        <v>2224</v>
      </c>
      <c r="C7" s="160">
        <v>2315</v>
      </c>
      <c r="E7" s="29" t="s">
        <v>543</v>
      </c>
      <c r="F7" s="163">
        <f t="shared" si="0"/>
        <v>2.1858782827488596</v>
      </c>
      <c r="G7" s="163">
        <f t="shared" si="0"/>
        <v>2.2753184462965876</v>
      </c>
      <c r="J7" s="29" t="s">
        <v>543</v>
      </c>
      <c r="K7" s="163">
        <f t="shared" si="1"/>
        <v>2.2753184462965876</v>
      </c>
    </row>
    <row r="8" spans="1:11" x14ac:dyDescent="0.25">
      <c r="A8" s="202" t="s">
        <v>544</v>
      </c>
      <c r="B8" s="212">
        <v>2144</v>
      </c>
      <c r="C8" s="160">
        <v>2385</v>
      </c>
      <c r="E8" s="29" t="s">
        <v>544</v>
      </c>
      <c r="F8" s="163">
        <f t="shared" si="0"/>
        <v>2.1072495675420666</v>
      </c>
      <c r="G8" s="163">
        <f t="shared" si="0"/>
        <v>2.3441185721025319</v>
      </c>
      <c r="J8" s="29" t="s">
        <v>544</v>
      </c>
      <c r="K8" s="163">
        <f t="shared" si="1"/>
        <v>2.3441185721025319</v>
      </c>
    </row>
    <row r="9" spans="1:11" x14ac:dyDescent="0.25">
      <c r="A9" s="202" t="s">
        <v>545</v>
      </c>
      <c r="B9" s="212">
        <v>2298</v>
      </c>
      <c r="C9" s="160">
        <v>2734</v>
      </c>
      <c r="E9" s="29" t="s">
        <v>545</v>
      </c>
      <c r="F9" s="163">
        <f t="shared" si="0"/>
        <v>2.2586098443151439</v>
      </c>
      <c r="G9" s="163">
        <f t="shared" si="0"/>
        <v>2.6871363421921686</v>
      </c>
      <c r="J9" s="29" t="s">
        <v>545</v>
      </c>
      <c r="K9" s="163">
        <f t="shared" si="1"/>
        <v>2.6871363421921686</v>
      </c>
    </row>
    <row r="10" spans="1:11" x14ac:dyDescent="0.25">
      <c r="A10" s="202" t="s">
        <v>546</v>
      </c>
      <c r="B10" s="212">
        <v>2396</v>
      </c>
      <c r="C10" s="160">
        <v>2806</v>
      </c>
      <c r="E10" s="29" t="s">
        <v>546</v>
      </c>
      <c r="F10" s="163">
        <f t="shared" si="0"/>
        <v>2.354930020443466</v>
      </c>
      <c r="G10" s="163">
        <f t="shared" si="0"/>
        <v>2.7579021858782826</v>
      </c>
      <c r="J10" s="29" t="s">
        <v>546</v>
      </c>
      <c r="K10" s="163">
        <f t="shared" si="1"/>
        <v>2.7579021858782826</v>
      </c>
    </row>
    <row r="11" spans="1:11" x14ac:dyDescent="0.25">
      <c r="A11" s="202" t="s">
        <v>547</v>
      </c>
      <c r="B11" s="212">
        <v>2749</v>
      </c>
      <c r="C11" s="160">
        <v>3064</v>
      </c>
      <c r="E11" s="29" t="s">
        <v>547</v>
      </c>
      <c r="F11" s="163">
        <f t="shared" si="0"/>
        <v>2.7018792262934426</v>
      </c>
      <c r="G11" s="163">
        <f t="shared" si="0"/>
        <v>3.0114797924201917</v>
      </c>
      <c r="J11" s="29" t="s">
        <v>547</v>
      </c>
      <c r="K11" s="163">
        <f t="shared" si="1"/>
        <v>3.0114797924201917</v>
      </c>
    </row>
    <row r="12" spans="1:11" x14ac:dyDescent="0.25">
      <c r="A12" s="202" t="s">
        <v>548</v>
      </c>
      <c r="B12" s="212">
        <v>2885</v>
      </c>
      <c r="C12" s="160">
        <v>3244</v>
      </c>
      <c r="E12" s="29" t="s">
        <v>548</v>
      </c>
      <c r="F12" s="163">
        <f t="shared" si="0"/>
        <v>2.8355480421449912</v>
      </c>
      <c r="G12" s="163">
        <f t="shared" si="0"/>
        <v>3.1883944016354775</v>
      </c>
      <c r="J12" s="29" t="s">
        <v>548</v>
      </c>
      <c r="K12" s="163">
        <f t="shared" si="1"/>
        <v>3.1883944016354775</v>
      </c>
    </row>
    <row r="13" spans="1:11" x14ac:dyDescent="0.25">
      <c r="A13" s="202" t="s">
        <v>549</v>
      </c>
      <c r="B13" s="212">
        <v>3484</v>
      </c>
      <c r="C13" s="160">
        <v>3634</v>
      </c>
      <c r="E13" s="29" t="s">
        <v>549</v>
      </c>
      <c r="F13" s="163">
        <f t="shared" si="0"/>
        <v>3.4242805472558575</v>
      </c>
      <c r="G13" s="163">
        <f t="shared" si="0"/>
        <v>3.5717093882685957</v>
      </c>
      <c r="J13" s="29" t="s">
        <v>549</v>
      </c>
      <c r="K13" s="163">
        <f t="shared" si="1"/>
        <v>3.5717093882685957</v>
      </c>
    </row>
    <row r="14" spans="1:11" x14ac:dyDescent="0.25">
      <c r="A14" s="202" t="s">
        <v>550</v>
      </c>
      <c r="B14" s="212">
        <v>3626</v>
      </c>
      <c r="C14" s="160">
        <v>3658</v>
      </c>
      <c r="E14" s="29" t="s">
        <v>550</v>
      </c>
      <c r="F14" s="163">
        <f t="shared" si="0"/>
        <v>3.5638465167479163</v>
      </c>
      <c r="G14" s="163">
        <f t="shared" si="0"/>
        <v>3.5952980028306341</v>
      </c>
      <c r="J14" s="29" t="s">
        <v>550</v>
      </c>
      <c r="K14" s="163">
        <f t="shared" si="1"/>
        <v>3.5952980028306341</v>
      </c>
    </row>
    <row r="15" spans="1:11" x14ac:dyDescent="0.25">
      <c r="A15" s="202" t="s">
        <v>551</v>
      </c>
      <c r="B15" s="212">
        <v>3801</v>
      </c>
      <c r="C15" s="160">
        <v>3515</v>
      </c>
      <c r="E15" s="29" t="s">
        <v>551</v>
      </c>
      <c r="F15" s="163">
        <f t="shared" si="0"/>
        <v>3.7358468312627768</v>
      </c>
      <c r="G15" s="163">
        <f t="shared" si="0"/>
        <v>3.4547491743984899</v>
      </c>
      <c r="J15" s="29" t="s">
        <v>551</v>
      </c>
      <c r="K15" s="163">
        <f t="shared" si="1"/>
        <v>3.4547491743984899</v>
      </c>
    </row>
    <row r="16" spans="1:11" x14ac:dyDescent="0.25">
      <c r="A16" s="202" t="s">
        <v>552</v>
      </c>
      <c r="B16" s="212">
        <v>4422</v>
      </c>
      <c r="C16" s="160">
        <v>4024</v>
      </c>
      <c r="E16" s="29" t="s">
        <v>552</v>
      </c>
      <c r="F16" s="163">
        <f t="shared" si="0"/>
        <v>4.3462022330555117</v>
      </c>
      <c r="G16" s="163">
        <f t="shared" si="0"/>
        <v>3.955024374901714</v>
      </c>
      <c r="J16" s="29" t="s">
        <v>552</v>
      </c>
      <c r="K16" s="163">
        <f t="shared" si="1"/>
        <v>3.955024374901714</v>
      </c>
    </row>
    <row r="17" spans="1:11" x14ac:dyDescent="0.25">
      <c r="A17" s="202" t="s">
        <v>553</v>
      </c>
      <c r="B17" s="212">
        <v>5076</v>
      </c>
      <c r="C17" s="160">
        <v>4321</v>
      </c>
      <c r="E17" s="29" t="s">
        <v>553</v>
      </c>
      <c r="F17" s="163">
        <f t="shared" si="0"/>
        <v>4.9889919798710487</v>
      </c>
      <c r="G17" s="163">
        <f t="shared" si="0"/>
        <v>4.2469334801069349</v>
      </c>
      <c r="J17" s="29" t="s">
        <v>553</v>
      </c>
      <c r="K17" s="163">
        <f t="shared" si="1"/>
        <v>4.2469334801069349</v>
      </c>
    </row>
    <row r="18" spans="1:11" x14ac:dyDescent="0.25">
      <c r="A18" s="202" t="s">
        <v>554</v>
      </c>
      <c r="B18" s="212">
        <v>4745</v>
      </c>
      <c r="C18" s="160">
        <v>3860</v>
      </c>
      <c r="E18" s="29" t="s">
        <v>554</v>
      </c>
      <c r="F18" s="163">
        <f t="shared" si="0"/>
        <v>4.6636656707029402</v>
      </c>
      <c r="G18" s="163">
        <f t="shared" si="0"/>
        <v>3.7938355087277871</v>
      </c>
      <c r="J18" s="29" t="s">
        <v>554</v>
      </c>
      <c r="K18" s="163">
        <f t="shared" si="1"/>
        <v>3.7938355087277871</v>
      </c>
    </row>
    <row r="19" spans="1:11" x14ac:dyDescent="0.25">
      <c r="A19" s="202" t="s">
        <v>555</v>
      </c>
      <c r="B19" s="212">
        <v>2941</v>
      </c>
      <c r="C19" s="160">
        <v>2168</v>
      </c>
      <c r="E19" s="29" t="s">
        <v>555</v>
      </c>
      <c r="F19" s="163">
        <f t="shared" si="0"/>
        <v>2.8905881427897469</v>
      </c>
      <c r="G19" s="163">
        <f t="shared" si="0"/>
        <v>2.1308381821041045</v>
      </c>
      <c r="J19" s="29" t="s">
        <v>555</v>
      </c>
      <c r="K19" s="163">
        <f t="shared" si="1"/>
        <v>2.1308381821041045</v>
      </c>
    </row>
    <row r="20" spans="1:11" x14ac:dyDescent="0.25">
      <c r="A20" s="202" t="s">
        <v>556</v>
      </c>
      <c r="B20" s="212">
        <v>2025</v>
      </c>
      <c r="C20" s="160">
        <v>1268</v>
      </c>
      <c r="E20" s="29" t="s">
        <v>556</v>
      </c>
      <c r="F20" s="163">
        <f t="shared" si="0"/>
        <v>1.990289353671961</v>
      </c>
      <c r="G20" s="163">
        <f t="shared" si="0"/>
        <v>1.2462651360276773</v>
      </c>
      <c r="J20" s="29" t="s">
        <v>556</v>
      </c>
      <c r="K20" s="163">
        <f t="shared" si="1"/>
        <v>1.2462651360276773</v>
      </c>
    </row>
    <row r="21" spans="1:11" x14ac:dyDescent="0.25">
      <c r="A21" s="203" t="s">
        <v>557</v>
      </c>
      <c r="B21" s="72">
        <v>1273</v>
      </c>
      <c r="C21" s="111">
        <v>729</v>
      </c>
      <c r="E21" s="31" t="s">
        <v>557</v>
      </c>
      <c r="F21" s="163">
        <f t="shared" si="0"/>
        <v>1.2511794307281019</v>
      </c>
      <c r="G21" s="163">
        <f t="shared" si="0"/>
        <v>0.71650416732190603</v>
      </c>
      <c r="J21" s="31" t="s">
        <v>557</v>
      </c>
      <c r="K21" s="210">
        <f t="shared" si="1"/>
        <v>0.71650416732190603</v>
      </c>
    </row>
    <row r="22" spans="1:11" x14ac:dyDescent="0.25">
      <c r="A22" s="309" t="s">
        <v>16</v>
      </c>
      <c r="B22" s="121">
        <f>SUM(B4:B21)</f>
        <v>51967</v>
      </c>
      <c r="C22" s="124">
        <f>SUM(C4:C21)</f>
        <v>49777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6124</v>
      </c>
      <c r="C3" s="110">
        <v>5129</v>
      </c>
      <c r="E3" s="297" t="s">
        <v>709</v>
      </c>
      <c r="F3" s="71">
        <v>55.54</v>
      </c>
      <c r="G3" s="71">
        <v>60.92</v>
      </c>
      <c r="K3" s="122" t="s">
        <v>16</v>
      </c>
      <c r="L3" s="71">
        <v>2.72</v>
      </c>
      <c r="M3" s="71">
        <v>2.34</v>
      </c>
    </row>
    <row r="4" spans="1:16" x14ac:dyDescent="0.25">
      <c r="A4" s="202" t="s">
        <v>704</v>
      </c>
      <c r="B4" s="212">
        <v>7146</v>
      </c>
      <c r="C4" s="160">
        <v>5909</v>
      </c>
      <c r="E4" s="298" t="s">
        <v>710</v>
      </c>
      <c r="F4" s="214">
        <v>38.5</v>
      </c>
      <c r="G4" s="214">
        <v>31.91</v>
      </c>
      <c r="K4" s="215" t="s">
        <v>212</v>
      </c>
      <c r="L4" s="214">
        <v>2.69</v>
      </c>
      <c r="M4" s="214">
        <v>2.3199999999999998</v>
      </c>
      <c r="N4" s="211"/>
    </row>
    <row r="5" spans="1:16" x14ac:dyDescent="0.25">
      <c r="A5" s="202" t="s">
        <v>705</v>
      </c>
      <c r="B5" s="212">
        <v>5645</v>
      </c>
      <c r="C5" s="160">
        <v>3050</v>
      </c>
      <c r="E5" s="298" t="s">
        <v>711</v>
      </c>
      <c r="F5" s="214">
        <v>4.92</v>
      </c>
      <c r="G5" s="214">
        <v>5.76</v>
      </c>
      <c r="K5" s="123" t="s">
        <v>213</v>
      </c>
      <c r="L5" s="73">
        <v>2.75</v>
      </c>
      <c r="M5" s="73">
        <v>2.37</v>
      </c>
      <c r="N5" s="211"/>
    </row>
    <row r="6" spans="1:16" x14ac:dyDescent="0.25">
      <c r="A6" s="202" t="s">
        <v>706</v>
      </c>
      <c r="B6" s="212">
        <v>4927</v>
      </c>
      <c r="C6" s="160">
        <v>2424</v>
      </c>
      <c r="E6" s="298" t="s">
        <v>712</v>
      </c>
      <c r="F6" s="214">
        <v>0.71</v>
      </c>
      <c r="G6" s="214">
        <v>0.99</v>
      </c>
      <c r="K6" s="226"/>
      <c r="L6" s="164"/>
      <c r="M6" s="211"/>
    </row>
    <row r="7" spans="1:16" x14ac:dyDescent="0.25">
      <c r="A7" s="202" t="s">
        <v>707</v>
      </c>
      <c r="B7" s="212">
        <v>1564</v>
      </c>
      <c r="C7" s="160">
        <v>1528</v>
      </c>
      <c r="E7" s="299" t="s">
        <v>713</v>
      </c>
      <c r="F7" s="73">
        <v>0.33</v>
      </c>
      <c r="G7" s="73">
        <v>0.42</v>
      </c>
      <c r="K7" s="227"/>
      <c r="L7" s="211"/>
      <c r="M7" s="211"/>
    </row>
    <row r="8" spans="1:16" x14ac:dyDescent="0.25">
      <c r="A8" s="203" t="s">
        <v>708</v>
      </c>
      <c r="B8" s="72">
        <v>899</v>
      </c>
      <c r="C8" s="111">
        <v>1625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26.081871345029239</v>
      </c>
      <c r="C13" s="301">
        <f>B3/SUM(B3:B8)*100</f>
        <v>23.280745105493253</v>
      </c>
      <c r="E13" s="217" t="s">
        <v>836</v>
      </c>
      <c r="F13" s="289">
        <f>IF(ISBLANK(F3),"",F3)</f>
        <v>55.54</v>
      </c>
      <c r="G13" s="289">
        <f>IF(ISBLANK(G3),"",G3)</f>
        <v>60.92</v>
      </c>
    </row>
    <row r="14" spans="1:16" x14ac:dyDescent="0.25">
      <c r="A14" s="220" t="s">
        <v>825</v>
      </c>
      <c r="B14" s="305">
        <f>C4/SUM(C3:C8)*100</f>
        <v>30.04830917874396</v>
      </c>
      <c r="C14" s="302">
        <f>B4/SUM(B3:B8)*100</f>
        <v>27.165938034594184</v>
      </c>
      <c r="E14" s="286" t="s">
        <v>837</v>
      </c>
      <c r="F14" s="290">
        <f t="shared" ref="F14:G17" si="0">IF(ISBLANK(F4),"",F4)</f>
        <v>38.5</v>
      </c>
      <c r="G14" s="290">
        <f t="shared" si="0"/>
        <v>31.91</v>
      </c>
    </row>
    <row r="15" spans="1:16" x14ac:dyDescent="0.25">
      <c r="A15" s="220" t="s">
        <v>826</v>
      </c>
      <c r="B15" s="305">
        <f>C5/SUM(C3:C8)*100</f>
        <v>15.509788965166541</v>
      </c>
      <c r="C15" s="302">
        <f>B5/SUM(B3:B8)*100</f>
        <v>21.45979851739213</v>
      </c>
      <c r="E15" s="286" t="s">
        <v>838</v>
      </c>
      <c r="F15" s="290">
        <f t="shared" si="0"/>
        <v>4.92</v>
      </c>
      <c r="G15" s="290">
        <f t="shared" si="0"/>
        <v>5.76</v>
      </c>
    </row>
    <row r="16" spans="1:16" x14ac:dyDescent="0.25">
      <c r="A16" s="220" t="s">
        <v>827</v>
      </c>
      <c r="B16" s="305">
        <f>C6/SUM(C3:C8)*100</f>
        <v>12.32646834477498</v>
      </c>
      <c r="C16" s="302">
        <f>B6/SUM(B3:B8)*100</f>
        <v>18.73027941455997</v>
      </c>
      <c r="E16" s="286" t="s">
        <v>839</v>
      </c>
      <c r="F16" s="290">
        <f t="shared" si="0"/>
        <v>0.71</v>
      </c>
      <c r="G16" s="290">
        <f t="shared" si="0"/>
        <v>0.99</v>
      </c>
    </row>
    <row r="17" spans="1:18" x14ac:dyDescent="0.25">
      <c r="A17" s="220" t="s">
        <v>828</v>
      </c>
      <c r="B17" s="305">
        <f>C7/SUM(C3:C8)*100</f>
        <v>7.770150012712941</v>
      </c>
      <c r="C17" s="302">
        <f>B7/SUM(B3:B8)*100</f>
        <v>5.9456377114616998</v>
      </c>
      <c r="E17" s="219" t="s">
        <v>840</v>
      </c>
      <c r="F17" s="291">
        <f t="shared" si="0"/>
        <v>0.33</v>
      </c>
      <c r="G17" s="291">
        <f t="shared" si="0"/>
        <v>0.42</v>
      </c>
    </row>
    <row r="18" spans="1:18" x14ac:dyDescent="0.25">
      <c r="A18" s="221" t="s">
        <v>829</v>
      </c>
      <c r="B18" s="306">
        <f>C8/SUM(C3:C8)*100</f>
        <v>8.2634121535723377</v>
      </c>
      <c r="C18" s="303">
        <f>B8/SUM(B3:B8)*100</f>
        <v>3.4176012164987646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26.081871345029239</v>
      </c>
      <c r="C22" s="301">
        <f>C13</f>
        <v>23.280745105493253</v>
      </c>
    </row>
    <row r="23" spans="1:18" x14ac:dyDescent="0.25">
      <c r="A23" s="220" t="s">
        <v>831</v>
      </c>
      <c r="B23" s="305">
        <f t="shared" ref="B23:C27" si="1">B14</f>
        <v>30.04830917874396</v>
      </c>
      <c r="C23" s="302">
        <f t="shared" si="1"/>
        <v>27.165938034594184</v>
      </c>
    </row>
    <row r="24" spans="1:18" x14ac:dyDescent="0.25">
      <c r="A24" s="307" t="s">
        <v>832</v>
      </c>
      <c r="B24" s="305">
        <f t="shared" si="1"/>
        <v>15.509788965166541</v>
      </c>
      <c r="C24" s="302">
        <f t="shared" si="1"/>
        <v>21.45979851739213</v>
      </c>
    </row>
    <row r="25" spans="1:18" x14ac:dyDescent="0.25">
      <c r="A25" s="220" t="s">
        <v>833</v>
      </c>
      <c r="B25" s="305">
        <f t="shared" si="1"/>
        <v>12.32646834477498</v>
      </c>
      <c r="C25" s="302">
        <f t="shared" si="1"/>
        <v>18.73027941455997</v>
      </c>
    </row>
    <row r="26" spans="1:18" x14ac:dyDescent="0.25">
      <c r="A26" s="220" t="s">
        <v>834</v>
      </c>
      <c r="B26" s="305">
        <f t="shared" si="1"/>
        <v>7.770150012712941</v>
      </c>
      <c r="C26" s="302">
        <f t="shared" si="1"/>
        <v>5.9456377114616998</v>
      </c>
    </row>
    <row r="27" spans="1:18" x14ac:dyDescent="0.25">
      <c r="A27" s="308" t="s">
        <v>835</v>
      </c>
      <c r="B27" s="306">
        <f t="shared" si="1"/>
        <v>8.2634121535723377</v>
      </c>
      <c r="C27" s="303">
        <f t="shared" si="1"/>
        <v>3.4176012164987646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8606</v>
      </c>
      <c r="C34" s="110">
        <v>5822</v>
      </c>
      <c r="E34" s="297" t="s">
        <v>709</v>
      </c>
      <c r="F34" s="71">
        <v>60.92</v>
      </c>
      <c r="G34" s="211"/>
      <c r="K34" s="122" t="s">
        <v>16</v>
      </c>
      <c r="L34" s="71">
        <v>2.34</v>
      </c>
      <c r="M34" s="211"/>
    </row>
    <row r="35" spans="1:16" x14ac:dyDescent="0.25">
      <c r="A35" s="202" t="s">
        <v>704</v>
      </c>
      <c r="B35" s="212">
        <v>7750</v>
      </c>
      <c r="C35" s="160">
        <v>5492</v>
      </c>
      <c r="E35" s="298" t="s">
        <v>710</v>
      </c>
      <c r="F35" s="214">
        <v>31.91</v>
      </c>
      <c r="G35" s="211"/>
      <c r="K35" s="215" t="s">
        <v>212</v>
      </c>
      <c r="L35" s="214">
        <v>2.3199999999999998</v>
      </c>
      <c r="M35" s="211"/>
      <c r="N35" s="29" t="s">
        <v>876</v>
      </c>
    </row>
    <row r="36" spans="1:16" x14ac:dyDescent="0.25">
      <c r="A36" s="202" t="s">
        <v>705</v>
      </c>
      <c r="B36" s="212">
        <v>4734</v>
      </c>
      <c r="C36" s="160">
        <v>2397</v>
      </c>
      <c r="E36" s="298" t="s">
        <v>711</v>
      </c>
      <c r="F36" s="214">
        <v>5.76</v>
      </c>
      <c r="G36" s="211"/>
      <c r="K36" s="123" t="s">
        <v>213</v>
      </c>
      <c r="L36" s="73">
        <v>2.37</v>
      </c>
      <c r="M36" s="211"/>
      <c r="N36" s="288">
        <v>2022</v>
      </c>
    </row>
    <row r="37" spans="1:16" x14ac:dyDescent="0.25">
      <c r="A37" s="202" t="s">
        <v>706</v>
      </c>
      <c r="B37" s="212">
        <v>3168</v>
      </c>
      <c r="C37" s="160">
        <v>1665</v>
      </c>
      <c r="E37" s="298" t="s">
        <v>712</v>
      </c>
      <c r="F37" s="214">
        <v>0.99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1086</v>
      </c>
      <c r="C38" s="160">
        <v>890</v>
      </c>
      <c r="E38" s="299" t="s">
        <v>713</v>
      </c>
      <c r="F38" s="73">
        <v>0.42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584</v>
      </c>
      <c r="C39" s="111">
        <v>816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34.082660110057375</v>
      </c>
      <c r="C44" s="301">
        <f>B34/SUM(B34:B39)*100</f>
        <v>33.191916075285405</v>
      </c>
      <c r="E44" s="217" t="s">
        <v>836</v>
      </c>
      <c r="F44" s="289">
        <f>IF(ISBLANK(F34),"",F34)</f>
        <v>60.92</v>
      </c>
    </row>
    <row r="45" spans="1:16" x14ac:dyDescent="0.25">
      <c r="A45" s="220" t="s">
        <v>825</v>
      </c>
      <c r="B45" s="305">
        <f>C35/SUM(C34:C39)*100</f>
        <v>32.150802013815714</v>
      </c>
      <c r="C45" s="302">
        <f>B35/SUM(B34:B39)*100</f>
        <v>29.890465905584694</v>
      </c>
      <c r="E45" s="286" t="s">
        <v>837</v>
      </c>
      <c r="F45" s="290">
        <f t="shared" ref="F45:F48" si="2">IF(ISBLANK(F35),"",F35)</f>
        <v>31.91</v>
      </c>
    </row>
    <row r="46" spans="1:16" x14ac:dyDescent="0.25">
      <c r="A46" s="220" t="s">
        <v>826</v>
      </c>
      <c r="B46" s="305">
        <f>C36/SUM(C34:C39)*100</f>
        <v>14.032314717246225</v>
      </c>
      <c r="C46" s="302">
        <f>B36/SUM(B34:B39)*100</f>
        <v>18.258253625424249</v>
      </c>
      <c r="E46" s="286" t="s">
        <v>838</v>
      </c>
      <c r="F46" s="290">
        <f t="shared" si="2"/>
        <v>5.76</v>
      </c>
    </row>
    <row r="47" spans="1:16" x14ac:dyDescent="0.25">
      <c r="A47" s="220" t="s">
        <v>827</v>
      </c>
      <c r="B47" s="305">
        <f>C37/SUM(C34:C39)*100</f>
        <v>9.747102212855637</v>
      </c>
      <c r="C47" s="302">
        <f>B37/SUM(B34:B39)*100</f>
        <v>12.218451095340944</v>
      </c>
      <c r="E47" s="286" t="s">
        <v>839</v>
      </c>
      <c r="F47" s="290">
        <f t="shared" si="2"/>
        <v>0.99</v>
      </c>
    </row>
    <row r="48" spans="1:16" x14ac:dyDescent="0.25">
      <c r="A48" s="220" t="s">
        <v>828</v>
      </c>
      <c r="B48" s="305">
        <f>C38/SUM(C34:C39)*100</f>
        <v>5.2101627444093195</v>
      </c>
      <c r="C48" s="302">
        <f>B38/SUM(B34:B39)*100</f>
        <v>4.1885220610922556</v>
      </c>
      <c r="E48" s="219" t="s">
        <v>840</v>
      </c>
      <c r="F48" s="291">
        <f t="shared" si="2"/>
        <v>0.42</v>
      </c>
    </row>
    <row r="49" spans="1:3" x14ac:dyDescent="0.25">
      <c r="A49" s="221" t="s">
        <v>829</v>
      </c>
      <c r="B49" s="306">
        <f>C39/SUM(C34:C39)*100</f>
        <v>4.7769582016157361</v>
      </c>
      <c r="C49" s="303">
        <f>B39/SUM(B34:B39)*100</f>
        <v>2.2523912372724468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34.082660110057375</v>
      </c>
      <c r="C53" s="301">
        <f>C44</f>
        <v>33.191916075285405</v>
      </c>
    </row>
    <row r="54" spans="1:3" x14ac:dyDescent="0.25">
      <c r="A54" s="220" t="s">
        <v>831</v>
      </c>
      <c r="B54" s="305">
        <f t="shared" ref="B54:C54" si="3">B45</f>
        <v>32.150802013815714</v>
      </c>
      <c r="C54" s="302">
        <f t="shared" si="3"/>
        <v>29.890465905584694</v>
      </c>
    </row>
    <row r="55" spans="1:3" x14ac:dyDescent="0.25">
      <c r="A55" s="307" t="s">
        <v>832</v>
      </c>
      <c r="B55" s="305">
        <f t="shared" ref="B55:C55" si="4">B46</f>
        <v>14.032314717246225</v>
      </c>
      <c r="C55" s="302">
        <f t="shared" si="4"/>
        <v>18.258253625424249</v>
      </c>
    </row>
    <row r="56" spans="1:3" x14ac:dyDescent="0.25">
      <c r="A56" s="220" t="s">
        <v>833</v>
      </c>
      <c r="B56" s="305">
        <f t="shared" ref="B56:C56" si="5">B47</f>
        <v>9.747102212855637</v>
      </c>
      <c r="C56" s="302">
        <f t="shared" si="5"/>
        <v>12.218451095340944</v>
      </c>
    </row>
    <row r="57" spans="1:3" x14ac:dyDescent="0.25">
      <c r="A57" s="220" t="s">
        <v>834</v>
      </c>
      <c r="B57" s="305">
        <f t="shared" ref="B57:C57" si="6">B48</f>
        <v>5.2101627444093195</v>
      </c>
      <c r="C57" s="302">
        <f t="shared" si="6"/>
        <v>4.1885220610922556</v>
      </c>
    </row>
    <row r="58" spans="1:3" x14ac:dyDescent="0.25">
      <c r="A58" s="308" t="s">
        <v>835</v>
      </c>
      <c r="B58" s="306">
        <f t="shared" ref="B58:C58" si="7">B49</f>
        <v>4.7769582016157361</v>
      </c>
      <c r="C58" s="303">
        <f t="shared" si="7"/>
        <v>2.2523912372724468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2024-04-26T07:34:52Z</dcterms:modified>
</cp:coreProperties>
</file>